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9732" tabRatio="1000" firstSheet="3" activeTab="6"/>
  </bookViews>
  <sheets>
    <sheet name="Fracc_XXXIII ENE-MAR 2016" sheetId="1" r:id="rId1"/>
    <sheet name="Fracc_XXXIII ENE-JUN 2016" sheetId="3" r:id="rId2"/>
    <sheet name="Fracc_XXXIII ENE-SEP 2016" sheetId="4" r:id="rId3"/>
    <sheet name="Fracc_XXXIII ENE-DIC 2016" sheetId="5" r:id="rId4"/>
    <sheet name="Fracc_XXXIII ENE-MAZ 2017" sheetId="6" r:id="rId5"/>
    <sheet name="Fracc_XXXIII ENE-JUN 2017" sheetId="7" r:id="rId6"/>
    <sheet name="Fracc_XXXIII ENE-SEP 2017" sheetId="8" r:id="rId7"/>
    <sheet name="Hoja1 (2)" sheetId="2" state="hidden" r:id="rId8"/>
  </sheets>
  <definedNames>
    <definedName name="_xlnm._FilterDatabase" localSheetId="7" hidden="1">'Hoja1 (2)'!$F$1:$H$419</definedName>
    <definedName name="_xlnm.Print_Titles" localSheetId="3">'Fracc_XXXIII ENE-DIC 2016'!#REF!</definedName>
    <definedName name="_xlnm.Print_Titles" localSheetId="1">'Fracc_XXXIII ENE-JUN 2016'!#REF!</definedName>
    <definedName name="_xlnm.Print_Titles" localSheetId="5">'Fracc_XXXIII ENE-JUN 2017'!#REF!</definedName>
    <definedName name="_xlnm.Print_Titles" localSheetId="0">'Fracc_XXXIII ENE-MAR 2016'!$5:$5</definedName>
    <definedName name="_xlnm.Print_Titles" localSheetId="4">'Fracc_XXXIII ENE-MAZ 2017'!#REF!</definedName>
    <definedName name="_xlnm.Print_Titles" localSheetId="2">'Fracc_XXXIII ENE-SEP 2016'!#REF!</definedName>
    <definedName name="_xlnm.Print_Titles" localSheetId="6">'Fracc_XXXIII ENE-SEP 2017'!$4:$4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6" i="8" l="1"/>
  <c r="B125" i="8"/>
  <c r="B124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123" i="7" l="1"/>
  <c r="B122" i="7"/>
  <c r="B121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123" i="6" l="1"/>
  <c r="B122" i="6"/>
  <c r="B121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128" i="5" l="1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123" i="4" l="1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7" i="3" l="1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46" i="3"/>
  <c r="G139" i="1" l="1"/>
  <c r="G137" i="1"/>
  <c r="E137" i="1"/>
  <c r="I135" i="1"/>
  <c r="G135" i="1"/>
  <c r="E135" i="1"/>
  <c r="G106" i="1"/>
  <c r="E106" i="1"/>
  <c r="I104" i="1"/>
  <c r="G104" i="1"/>
  <c r="E104" i="1"/>
  <c r="G89" i="1"/>
  <c r="E89" i="1"/>
  <c r="G86" i="1"/>
  <c r="E86" i="1"/>
  <c r="I67" i="1"/>
  <c r="G67" i="1"/>
  <c r="E67" i="1"/>
  <c r="I61" i="1"/>
  <c r="G61" i="1"/>
  <c r="E61" i="1"/>
  <c r="I58" i="1"/>
  <c r="G58" i="1"/>
  <c r="E58" i="1"/>
  <c r="I46" i="1"/>
  <c r="G46" i="1"/>
  <c r="E46" i="1"/>
  <c r="I72" i="1"/>
  <c r="G72" i="1"/>
  <c r="E72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46" i="1"/>
</calcChain>
</file>

<file path=xl/sharedStrings.xml><?xml version="1.0" encoding="utf-8"?>
<sst xmlns="http://schemas.openxmlformats.org/spreadsheetml/2006/main" count="1290" uniqueCount="484">
  <si>
    <t>ENE - MAR</t>
  </si>
  <si>
    <t>SERVICIOS PERSONALES</t>
  </si>
  <si>
    <t>MATERIALES Y SUMINISTROS</t>
  </si>
  <si>
    <t>SERVICIOS GENERALES</t>
  </si>
  <si>
    <t>INVERSIÓN PÚBLICA</t>
  </si>
  <si>
    <t>Partida</t>
  </si>
  <si>
    <t>Dietas.</t>
  </si>
  <si>
    <t>Haberes para personal de seguridad pública y bomberos.</t>
  </si>
  <si>
    <t>Sueldos base al personal permanente.</t>
  </si>
  <si>
    <t>Sueldos al personal a lista de raya base.</t>
  </si>
  <si>
    <t>Honorarios asimilables a salarios.</t>
  </si>
  <si>
    <t>Sueldos base al personal eventual.</t>
  </si>
  <si>
    <t>Retribuciones por servicios de carácter social.</t>
  </si>
  <si>
    <t>Retribución a los representantes de los trabajadores y de los patrones en la Junta de Conciliación y Arbitraje.</t>
  </si>
  <si>
    <t>Prima quinquenal por años de servicios efectivos prestados.</t>
  </si>
  <si>
    <t>Primas por años de servicio activo.</t>
  </si>
  <si>
    <t>Otras primas por años de servicios efectivos prestados.</t>
  </si>
  <si>
    <t>Prima de vacaciones.</t>
  </si>
  <si>
    <t>Prima dominical.</t>
  </si>
  <si>
    <t>Gratificación de fin de año.</t>
  </si>
  <si>
    <t>Horas extraordinarias.</t>
  </si>
  <si>
    <t>Guardias.</t>
  </si>
  <si>
    <t>Compensaciones.</t>
  </si>
  <si>
    <t>Compensaciones por servicios eventuales.</t>
  </si>
  <si>
    <t>Compensaciones adicionales y provisionales por servicios especiales.</t>
  </si>
  <si>
    <t>Honorarios especiales.</t>
  </si>
  <si>
    <t>Aportaciones a instituciones de seguridad social.</t>
  </si>
  <si>
    <t>Aportaciones al Instituto Mexicano del Seguro Social.</t>
  </si>
  <si>
    <t>Aportaciones a fondos de vivienda.</t>
  </si>
  <si>
    <t>Aportaciones al fondo de vivienda del INFONAVIT.</t>
  </si>
  <si>
    <t>Aportaciones al sistema para el retiro o a la administradora de fondos para el retiro y ahorro solidario.</t>
  </si>
  <si>
    <t>Primas por seguro de vida del personal civil.</t>
  </si>
  <si>
    <t>Primas por seguro de vida del personal de los cuerpos de seguridad pública y bomberos.</t>
  </si>
  <si>
    <t>Primas por seguro de retiro del personal al servicio de las unidades responsables del gasto del Distrito Federal.</t>
  </si>
  <si>
    <t>Primas por seguro de responsabilidad civil y asistencia legal.</t>
  </si>
  <si>
    <t>Otras aportaciones para seguros.</t>
  </si>
  <si>
    <t>Cuotas para el fondo de ahorro y fondo de trabajo.</t>
  </si>
  <si>
    <t>Liquidaciones por indemnizaciones y por sueldos y salarios caídos.</t>
  </si>
  <si>
    <t>Liquidaciones por haberes caídos.</t>
  </si>
  <si>
    <t>Prestaciones y haberes de retiro.</t>
  </si>
  <si>
    <t>Vales.</t>
  </si>
  <si>
    <t>Apoyo económico por defunción de familiares directos.</t>
  </si>
  <si>
    <t>Estancias de Desarrollo Infantil.</t>
  </si>
  <si>
    <t>Asignaciones para requerimiento de cargos de servidores públicos de nivel técnico operativo, de confianza y personal de la rama médica.</t>
  </si>
  <si>
    <t>Asignaciones para prestaciones a personal sindicalizado y no sindicalizado.</t>
  </si>
  <si>
    <t>Otras prestaciones contractuales.</t>
  </si>
  <si>
    <t>Asignaciones conmemorativas.</t>
  </si>
  <si>
    <t>Asignaciones para pago de antigüedad.</t>
  </si>
  <si>
    <t>Apoyos colectivos.</t>
  </si>
  <si>
    <t>Apoyos a la capacitación de los servidores públicos.</t>
  </si>
  <si>
    <t>Asignaciones para requerimiento de cargos de servidores públicos superiores y de mandos medios así como de líderes coordinadores y enlaces.</t>
  </si>
  <si>
    <t>Asignaciones para servidores públicos del Ministerio Público.</t>
  </si>
  <si>
    <t>Becas a hijos de trabajadores.</t>
  </si>
  <si>
    <t>Becas de licenciatura.</t>
  </si>
  <si>
    <t>Otras prestaciones sociales y económicas.</t>
  </si>
  <si>
    <t>Previsiones de carácter laboral, económica y de seguridad social.</t>
  </si>
  <si>
    <t>Estímulos por productividad, eficiencia y calidad en el desempeño.</t>
  </si>
  <si>
    <t>Premio de puntualidad.</t>
  </si>
  <si>
    <t>Premio de antigüedad.</t>
  </si>
  <si>
    <t>Premio de asistencia.</t>
  </si>
  <si>
    <t>Otros estímulos.</t>
  </si>
  <si>
    <t>Materiales, útiles y equipos menores de oficina.</t>
  </si>
  <si>
    <t>Materiales y útiles de impresión y reproducción.</t>
  </si>
  <si>
    <t>Material estadístico y geográfico.</t>
  </si>
  <si>
    <t>Materiales, útiles y equipos menores de tecnologías de la información y comunicaciones.</t>
  </si>
  <si>
    <t>Material impreso e información digital.</t>
  </si>
  <si>
    <t>Material de limpieza.</t>
  </si>
  <si>
    <t>Materiales y útiles de enseñanza.</t>
  </si>
  <si>
    <t>Materiales para el registro e identificación de bienes y personas.</t>
  </si>
  <si>
    <t>Productos alimenticios y bebidas para personas.</t>
  </si>
  <si>
    <t>Productos alimenticios para animales.</t>
  </si>
  <si>
    <t>Utensilios para el servicio de alimentación.</t>
  </si>
  <si>
    <t>Productos alimenticios, agropecuarios y forestales adquiridos como materia prima.</t>
  </si>
  <si>
    <t>Insumos textiles adquiridos como materia prima.</t>
  </si>
  <si>
    <t>Productos de papel, cartón e impresos adquiridos como materia prima.</t>
  </si>
  <si>
    <t>Combustibles, lubricantes, aditivos, carbón y sus derivados adquiridos como materia prima.</t>
  </si>
  <si>
    <t>Productos químicos, farmacéuticos y de laboratorio adquiridos como materia prima.</t>
  </si>
  <si>
    <t>Productos metálicos y a base de minerales no metálicos adquiridos como materia prima.</t>
  </si>
  <si>
    <t>Productos de cuero, piel, plástico y hule adquiridos como materia prima.</t>
  </si>
  <si>
    <t>Mercancías adquiridas para su comercialización.</t>
  </si>
  <si>
    <t>Otros productos adquiridos como materia prima.</t>
  </si>
  <si>
    <t>Mezcla asfáltica.</t>
  </si>
  <si>
    <t>Otros productos minerales no metálicos.</t>
  </si>
  <si>
    <t>Cemento y productos de concreto.</t>
  </si>
  <si>
    <t>Cal, yeso y productos de yeso.</t>
  </si>
  <si>
    <t>Madera y productos de madera.</t>
  </si>
  <si>
    <t>Vidrio y productos de vidrio.</t>
  </si>
  <si>
    <t>Material eléctrico y electrónico.</t>
  </si>
  <si>
    <t>Artículos metálicos para la construcción.</t>
  </si>
  <si>
    <t>Materiales complementarios.</t>
  </si>
  <si>
    <t>Otros materiales y artículos de construcción y reparación.</t>
  </si>
  <si>
    <t>Productos químicos básicos.</t>
  </si>
  <si>
    <t>Fertilizantes, pesticidas y otros agroquímicos.</t>
  </si>
  <si>
    <t>Medicinas y productos farmacéuticos.</t>
  </si>
  <si>
    <t>Materiales, accesorios y suministros médicos.</t>
  </si>
  <si>
    <t>Materiales, accesorios y suministros de laboratorio.</t>
  </si>
  <si>
    <t>Fibras sintéticas, hules, plásticos y derivados.</t>
  </si>
  <si>
    <t>Otros productos químicos.</t>
  </si>
  <si>
    <t>Combustibles, lubricantes y aditivos.</t>
  </si>
  <si>
    <t>Carbón y sus derivados.</t>
  </si>
  <si>
    <t>Vestuario y uniformes.</t>
  </si>
  <si>
    <t>Prendas de seguridad y protección personal.</t>
  </si>
  <si>
    <t>Artículos deportivos.</t>
  </si>
  <si>
    <t>Productos textiles.</t>
  </si>
  <si>
    <t>Blancos y otros productos textiles, excepto prendas de vestir.</t>
  </si>
  <si>
    <t>Sustancias y materiales explosivos.</t>
  </si>
  <si>
    <t>Materiales de seguridad pública.</t>
  </si>
  <si>
    <t>Prendas de protección para seguridad pública y nacional.</t>
  </si>
  <si>
    <t>Herramientas menores.</t>
  </si>
  <si>
    <t>Refacciones y accesorios menores de edificios.</t>
  </si>
  <si>
    <t>Refacciones y accesorios menores de mobiliario y equipo de administración, educacional y recreativo.</t>
  </si>
  <si>
    <t>Refacciones y accesorios menores de equipo de cómputo y tecnologías de la información.</t>
  </si>
  <si>
    <t>Refacciones y accesorios menores de equipo e instrumental médico y de laboratorio.</t>
  </si>
  <si>
    <t>Refacciones y accesorios menores de equipo de transporte.</t>
  </si>
  <si>
    <t>Refacciones y accesorios menores de equipo de defensa y seguridad.</t>
  </si>
  <si>
    <t>Refacciones y accesorios menores de maquinaria y otros equipos.</t>
  </si>
  <si>
    <t>Refacciones y accesorios menores otros bienes muebles.</t>
  </si>
  <si>
    <t>Contratación e instalación de energía eléctrica.</t>
  </si>
  <si>
    <t>Servicio de energía eléctrica.</t>
  </si>
  <si>
    <t>Gas.</t>
  </si>
  <si>
    <t>Agua potable.</t>
  </si>
  <si>
    <t>Agua tratada.</t>
  </si>
  <si>
    <t>Telefonía tradicional.</t>
  </si>
  <si>
    <t>Telefonía celular.</t>
  </si>
  <si>
    <t>Servicios de telecomunicaciones y satélites.</t>
  </si>
  <si>
    <t>Servicios de acceso de Internet, redes y procesamiento de información.</t>
  </si>
  <si>
    <t>Servicios postales y telegráficos.</t>
  </si>
  <si>
    <t>Servicios integrales y otros servicios.</t>
  </si>
  <si>
    <t>Arrendamiento de terrenos.</t>
  </si>
  <si>
    <t>Arrendamiento de edificios.</t>
  </si>
  <si>
    <t>Arrendamiento de mobiliario y equipo de administración, educacional y recreativo.</t>
  </si>
  <si>
    <t>Arrendamiento de equipo e instrumental médico y de laboratorio.</t>
  </si>
  <si>
    <t>Arrendamiento de equipo de transporte para la ejecución de programas de seguridad pública y atención de desastres naturales.</t>
  </si>
  <si>
    <t>Arrendamiento de equipo de transporte destinado a servicios públicos y la operación de programas públicos.</t>
  </si>
  <si>
    <t>Arrendamiento de equipo de transporte destinado a servidores públicos y servicios administrativos.</t>
  </si>
  <si>
    <t>Arrendamiento de maquinaria, otros equipos y herramientas.</t>
  </si>
  <si>
    <t>Arrendamiento de activos intangibles.</t>
  </si>
  <si>
    <t>Arrendamiento financiero.</t>
  </si>
  <si>
    <t>Otros arrendamientos.</t>
  </si>
  <si>
    <t>Servicios legales, de contabilidad, auditoría y relacionados.</t>
  </si>
  <si>
    <t>Servicios de diseño, arquitectura, ingeniería y actividades relacionadas.</t>
  </si>
  <si>
    <t>Servicios de consultoría administrativa, procesos, técnica y en tecnologías de la información.</t>
  </si>
  <si>
    <t>Servicios de capacitación.</t>
  </si>
  <si>
    <t>Servicios de investigación científica y desarrollo.</t>
  </si>
  <si>
    <t>Servicios de apoyo administrativo y fotocopiado.</t>
  </si>
  <si>
    <t>Servicios de impresión.</t>
  </si>
  <si>
    <t>Servicios de protección y seguridad.</t>
  </si>
  <si>
    <t>Servicios de vigilancia.</t>
  </si>
  <si>
    <t>Servicios profesionales, científicos, técnicos integrales y otros.</t>
  </si>
  <si>
    <t>Servicios financieros y bancarios.</t>
  </si>
  <si>
    <t>Servicios de cobranza, investigación crediticia y similar.</t>
  </si>
  <si>
    <t>Gastos inherentes a la recaudación.</t>
  </si>
  <si>
    <t>Gastos de ensobretado y traslado de nómina.</t>
  </si>
  <si>
    <t>Otros servicios de recaudación, traslado y custodia de valores.</t>
  </si>
  <si>
    <t>Seguros de responsabilidad patrimonial y fianzas.</t>
  </si>
  <si>
    <t>Seguro de bienes patrimoniales.</t>
  </si>
  <si>
    <t>Almacenaje, envase y embalaje.</t>
  </si>
  <si>
    <t>Fletes y maniobras.</t>
  </si>
  <si>
    <t>Comisiones por ventas.</t>
  </si>
  <si>
    <t>Diferencias por variaciones en el tipo de cambio.</t>
  </si>
  <si>
    <t>Otros Servicios financieros, bancarios y comerciales integrales.</t>
  </si>
  <si>
    <t>Conservación y mantenimiento menor de inmuebles.</t>
  </si>
  <si>
    <t>Instalación, reparación y mantenimiento de mobiliario y equipo de administración, educacional y recreativo.</t>
  </si>
  <si>
    <t>Instalación, reparación y mantenimiento de equipo de cómputo y tecnologías de la información.</t>
  </si>
  <si>
    <t>Instalación, reparación y mantenimiento de equipo e instrumental médico y de laboratorio.</t>
  </si>
  <si>
    <t>Reparación, mantenimiento y conservación de equipo de transporte para la ejecución de programas de seguridad pública y atención de desastres naturales.</t>
  </si>
  <si>
    <t>Reparación, mantenimiento y conservación de equipo de transporte destinados a servicios públicos y operación de programas públicos.</t>
  </si>
  <si>
    <t>Reparación, mantenimiento y conservación de equipo de transporte destinados a servidores públicos y servicios administrativos.</t>
  </si>
  <si>
    <t>Reparación y mantenimiento de equipo de defensa y seguridad.</t>
  </si>
  <si>
    <t>Instalación, reparación y mantenimiento de maquinaria, otros equipos y herramienta.</t>
  </si>
  <si>
    <t>Servicios de limpieza y manejo de desechos.</t>
  </si>
  <si>
    <t>Servicios de jardinería y fumigación.</t>
  </si>
  <si>
    <t>Difusión por radio, televisión y otros medios de mensajes sobre programas y actividades gubernamentales.</t>
  </si>
  <si>
    <t>Difusión por radio, televisión y otros medios de mensajes comerciales para promover la venta de bienes o servicios.</t>
  </si>
  <si>
    <t>Servicios de creatividad, preproducción y producción de publicidad, excepto Internet.</t>
  </si>
  <si>
    <t>Servicios de revelado de fotografías.</t>
  </si>
  <si>
    <t>Servicios de la industria fílmica, del sonido y del video.</t>
  </si>
  <si>
    <t>Servicio de creación y difusión de contenido exclusivamente a través de Internet.</t>
  </si>
  <si>
    <t>Otros servicios de información.</t>
  </si>
  <si>
    <t>Pasajes aéreos nacionales.</t>
  </si>
  <si>
    <t>Pasajes aéreos internacionales.</t>
  </si>
  <si>
    <t>Pasajes terrestres nacionales.</t>
  </si>
  <si>
    <t>Pasajes terrestres al interior del Distrito Federal.</t>
  </si>
  <si>
    <t>Traslado terrestre de personas.</t>
  </si>
  <si>
    <t>Pasajes terrestres internacionales.</t>
  </si>
  <si>
    <t>Pasajes marítimos, lacustres y fluviales.</t>
  </si>
  <si>
    <t>Traslado marítimo, lacustre y fluvial de personas.</t>
  </si>
  <si>
    <t>Autotransporte.</t>
  </si>
  <si>
    <t>Viáticos en el país.</t>
  </si>
  <si>
    <t>Viáticos en el extranjero.</t>
  </si>
  <si>
    <t>Gastos de instalación y traslado de menaje.</t>
  </si>
  <si>
    <t>Servicios integrales de traslado y viáticos.</t>
  </si>
  <si>
    <t>Otros servicios de traslado y hospedaje.</t>
  </si>
  <si>
    <t>Gastos de ceremonial.</t>
  </si>
  <si>
    <t>Espectáculos culturales.</t>
  </si>
  <si>
    <t>Gastos de orden social.</t>
  </si>
  <si>
    <t>Gastos de difusión y extensión universitaria.</t>
  </si>
  <si>
    <t>Congresos y convenciones.</t>
  </si>
  <si>
    <t>Gastos de orden académico.</t>
  </si>
  <si>
    <t>Exposiciones.</t>
  </si>
  <si>
    <t>Gastos de representación.</t>
  </si>
  <si>
    <t>Servicios funerarios y de cementerio a los familiares de los civiles y pensionistas directos.</t>
  </si>
  <si>
    <t>Impuestos y derechos.</t>
  </si>
  <si>
    <t>Impuestos y derechos de importación.</t>
  </si>
  <si>
    <t>Sentencias y resoluciones por autoridad competente.</t>
  </si>
  <si>
    <t>Penas, multas, accesorios y actualizaciones.</t>
  </si>
  <si>
    <t>Gastos por concepto de responsabilidades del Gobierno del Distrito Federal.</t>
  </si>
  <si>
    <t>Otros gastos por responsabilidades.</t>
  </si>
  <si>
    <t>Utilidades.</t>
  </si>
  <si>
    <t>Impuesto sobre nóminas.</t>
  </si>
  <si>
    <t>Otros impuestos derivados de una relación laboral.</t>
  </si>
  <si>
    <t>Servicios para la promoción deportiva.</t>
  </si>
  <si>
    <t>Servicios para la promoción y difusión de sitios turísticos, culturales, recreativos y deportivos del Distrito Federal.</t>
  </si>
  <si>
    <t>Subrogaciones.</t>
  </si>
  <si>
    <t>Erogaciones derivadas de ingresos por cuenta de terceros.</t>
  </si>
  <si>
    <t>Otros servicios generales.</t>
  </si>
  <si>
    <t>Asignaciones presupuestarias al Órgano Ejecutivo del Distrito Federal.</t>
  </si>
  <si>
    <t>Asignaciones presupuestarias al Órgano Legislativo del Distrito Federal.</t>
  </si>
  <si>
    <t>Asignaciones presupuestarias al Órgano Superior de Justicia del Distrito Federal.</t>
  </si>
  <si>
    <t>Asignaciones presupuestarias a Órganos Autónomos del Distrito Federal.</t>
  </si>
  <si>
    <t>Transferencias otorgadas a entidades paraestatales no empresariales y no financieras.</t>
  </si>
  <si>
    <t>Aportaciones otorgadas a entidades paraestatales no empresariales y no financieras.</t>
  </si>
  <si>
    <t>Transferencias otorgadas a entidades paraestatales empresariales y no financieras.</t>
  </si>
  <si>
    <t>Aportaciones otorgadas a entidades paraestatales empresariales y no financieras.</t>
  </si>
  <si>
    <t>Transferencias otorgadas a fideicomisos públicos empresariales y no financieros.</t>
  </si>
  <si>
    <t>Aportaciones otorgadas a fideicomisos públicos empresariales y no financieros.</t>
  </si>
  <si>
    <t>Transferencias otorgadas a instituciones paraestatales públicas financieras.</t>
  </si>
  <si>
    <t>Aportaciones otorgadas a instituciones paraestatales públicas financieras.</t>
  </si>
  <si>
    <t>Transferencias otorgadas a fideicomisos públicos financieros.</t>
  </si>
  <si>
    <t>Aportaciones otorgadas a fideicomisos públicos financieros.</t>
  </si>
  <si>
    <t>Transferencias otorgadas para entidades paraestatales empresariales y no financieras.</t>
  </si>
  <si>
    <t>Transferencias otorgadas para instituciones paraestatales públicas financieras.</t>
  </si>
  <si>
    <t>Transferencias otorgadas a entidades federativas y municipios.</t>
  </si>
  <si>
    <t>Transferencias a fideicomisos de entidades federativas y municipios.</t>
  </si>
  <si>
    <t>Subsidios a la producción.</t>
  </si>
  <si>
    <t>Subsidios a la distribución.</t>
  </si>
  <si>
    <t>Subsidios a la inversión.</t>
  </si>
  <si>
    <t>Subsidios a la prestación de servicios públicos.</t>
  </si>
  <si>
    <t>Subsidios a la vivienda.</t>
  </si>
  <si>
    <t>Subsidios a entidades federativas y municipios.</t>
  </si>
  <si>
    <t>Otros subsidios.</t>
  </si>
  <si>
    <t>Premios.</t>
  </si>
  <si>
    <t>Ayudas sociales a personas u hogares de escasos recursos.</t>
  </si>
  <si>
    <t>Otras ayudas sociales a personas.</t>
  </si>
  <si>
    <t>Becas y otras ayudas para programas de capacitación.</t>
  </si>
  <si>
    <t>Ayudas sociales a instituciones de enseñanza.</t>
  </si>
  <si>
    <t>Ayudas sociales a actividades científicas o académicas.</t>
  </si>
  <si>
    <t>Ayudas sociales a instituciones sin fines de lucro.</t>
  </si>
  <si>
    <t>Ayudas sociales a cooperativas.</t>
  </si>
  <si>
    <t>Ayudas sociales a entidades de interés público.</t>
  </si>
  <si>
    <t>Ayudas por desastres naturales y otros siniestros.</t>
  </si>
  <si>
    <t>Pensiones.</t>
  </si>
  <si>
    <t>Jubilaciones.</t>
  </si>
  <si>
    <t>Otras pensiones y jubilaciones.</t>
  </si>
  <si>
    <t>Transferencias a fideicomisos del Órgano Ejecutivo del Distrito Federal.</t>
  </si>
  <si>
    <t>Aportaciones a fideicomisos del Órgano Ejecutivo del Distrito Federal.</t>
  </si>
  <si>
    <t>Transferencias a fideicomisos del Órgano Legislativo del Distrito Federal.</t>
  </si>
  <si>
    <t>Transferencias a fideicomisos del Órgano Superior de Justicia del Distrito Federal.</t>
  </si>
  <si>
    <t>Transferencias a fideicomisos no empresariales y no financieros.</t>
  </si>
  <si>
    <t>Aportaciones a fideicomisos no empresariales y no financieros.</t>
  </si>
  <si>
    <t>Transferencias a fideicomisos públicos de entidades paraestatales empresariales y no financieras.</t>
  </si>
  <si>
    <t>Aportaciones a fideicomisos públicos de entidades paraestatales empresariales y no financieras.</t>
  </si>
  <si>
    <t>Transferencias por obligación de ley.</t>
  </si>
  <si>
    <t>Donativos a instituciones sin fines de lucro.</t>
  </si>
  <si>
    <t>Donativos a entidades federativas.</t>
  </si>
  <si>
    <t>Donativos a fideicomisos privados.</t>
  </si>
  <si>
    <t>Donativos a fideicomisos estatales.</t>
  </si>
  <si>
    <t>Donativos internacionales.</t>
  </si>
  <si>
    <t>Transferencias para organismos internacionales.</t>
  </si>
  <si>
    <t>Transferencias para el sector privado externo.</t>
  </si>
  <si>
    <t>Muebles de oficina y estantería.</t>
  </si>
  <si>
    <t>Muebles, excepto de oficina y estantería.</t>
  </si>
  <si>
    <t>Bienes artísticos, culturales y científicos.</t>
  </si>
  <si>
    <t>Objetos de valor.</t>
  </si>
  <si>
    <t>Equipo de cómputo y de tecnologías de la información.</t>
  </si>
  <si>
    <t>Otros mobiliarios y equipos de administración.</t>
  </si>
  <si>
    <t>Equipos y aparatos audiovisuales.</t>
  </si>
  <si>
    <t>Aparatos deportivos.</t>
  </si>
  <si>
    <t>Cámaras fotográficas y de video.</t>
  </si>
  <si>
    <t>Otro mobiliario y equipo educacional y recreativo.</t>
  </si>
  <si>
    <t>Equipo médico y de laboratorio.</t>
  </si>
  <si>
    <t>Instrumental médico y de laboratorio.</t>
  </si>
  <si>
    <t>Vehículos y equipo terrestre para la ejecución de programas de seguridad pública y atención de desastres naturales</t>
  </si>
  <si>
    <t>Vehículos y equipo terrestre destinados a servicios públicos y la operación de programas públicos.</t>
  </si>
  <si>
    <t>Vehículos y equipo terrestre destinados a servidores públicos y servicios administrativos.</t>
  </si>
  <si>
    <t>Carrocerías y remolques para la ejecución de programas de seguridad pública y atención de desastres naturales.</t>
  </si>
  <si>
    <t>Carrocerías y remolques destinados a servicios públicos y la operación de programas públicos.</t>
  </si>
  <si>
    <t>Carrocerías y remolques destinado a servidores públicos y servicios administrativos.</t>
  </si>
  <si>
    <t>Equipo aeroespacial.</t>
  </si>
  <si>
    <t>Equipo ferroviario.</t>
  </si>
  <si>
    <t>Embarcaciones.</t>
  </si>
  <si>
    <t>Otros equipos de transporte.</t>
  </si>
  <si>
    <t>Equipo de defensa y seguridad.</t>
  </si>
  <si>
    <t>Maquinaria y equipo agropecuario.</t>
  </si>
  <si>
    <t>Maquinaria y equipo industrial.</t>
  </si>
  <si>
    <t>Maquinaria y equipo de construcción.</t>
  </si>
  <si>
    <t>Sistemas de aire acondicionado, calefacción y de refrigeración industrial y comercial.</t>
  </si>
  <si>
    <t>Equipo de comunicación y telecomunicación.</t>
  </si>
  <si>
    <t>Equipos de generación eléctrica, aparatos y accesorios eléctricos.</t>
  </si>
  <si>
    <t>Herramientas y máquinas–herramienta.</t>
  </si>
  <si>
    <t>Otros equipos.</t>
  </si>
  <si>
    <t>Bovinos.</t>
  </si>
  <si>
    <t>Porcinos.</t>
  </si>
  <si>
    <t>Aves.</t>
  </si>
  <si>
    <t>Ovinos y caprinos.</t>
  </si>
  <si>
    <t>Peces y acuicultura.</t>
  </si>
  <si>
    <t>Equinos.</t>
  </si>
  <si>
    <t>Especies menores y de zoológico.</t>
  </si>
  <si>
    <t>Árboles y plantas.</t>
  </si>
  <si>
    <t>Otros activos biológicos.</t>
  </si>
  <si>
    <t>Adquisición de terrenos.</t>
  </si>
  <si>
    <t>Adjudicaciones, expropiaciones e indemnizaciones de terrenos.</t>
  </si>
  <si>
    <t>Adquisición de viviendas.</t>
  </si>
  <si>
    <t>Adjudicaciones, expropiaciones e indemnizaciones de viviendas.</t>
  </si>
  <si>
    <t>Adquisición de edificios no residenciales.</t>
  </si>
  <si>
    <t>Adjudicaciones, expropiaciones e indemnizaciones de edificios no residenciales.</t>
  </si>
  <si>
    <t>Adquisición de otros bienes inmuebles.</t>
  </si>
  <si>
    <t>Adjudicaciones, expropiaciones e indemnizaciones de otros bienes inmuebles.</t>
  </si>
  <si>
    <t>Software.</t>
  </si>
  <si>
    <t>Patentes.</t>
  </si>
  <si>
    <t>Marcas.</t>
  </si>
  <si>
    <t>Derechos.</t>
  </si>
  <si>
    <t>Concesiones.</t>
  </si>
  <si>
    <t>Franquicias.</t>
  </si>
  <si>
    <t>Licencias informáticas e intelectuales.</t>
  </si>
  <si>
    <t>Licencias industriales, comerciales y otras.</t>
  </si>
  <si>
    <t>Otros activos intangibles.</t>
  </si>
  <si>
    <t>Edificación habitacional.</t>
  </si>
  <si>
    <t>Edificación no habitacional.</t>
  </si>
  <si>
    <t>Construcción de obras para el abastecimiento de agua, petróleo, gas, electricidad y telecomunicaciones.</t>
  </si>
  <si>
    <t>División de terrenos y construcción de obras de urbanización.</t>
  </si>
  <si>
    <t>Construcción de vías de comunicación.</t>
  </si>
  <si>
    <t>Instalaciones y equipamiento en construcciones.</t>
  </si>
  <si>
    <t>Trabajos de acabados en edificaciones y otros trabajos especializados.</t>
  </si>
  <si>
    <t>Otras construcciones de ingeniería civil u obra pesada.</t>
  </si>
  <si>
    <t>Estudios, formulación y evaluación de proyectos productivos no incluidos en conceptos anteriores de este capítulo.</t>
  </si>
  <si>
    <t>Ejecución de proyectos productivos no incluidos en conceptos anteriores de este capítulo.</t>
  </si>
  <si>
    <t>Créditos otorgados por entidades federativas y municipios al sector social y privado para el fomento de actividades productivas.</t>
  </si>
  <si>
    <t>Otros créditos otorgados al sector social y privado para el fomento de actividades productivas.</t>
  </si>
  <si>
    <t>Acciones y participaciones de capital en entidades paraestatales no empresariales y no financieras con fines de política económica.</t>
  </si>
  <si>
    <t>Acciones y participaciones de capital en entidades paraestatales empresariales y no financieras con fines de política económica.</t>
  </si>
  <si>
    <t>Acciones y participaciones de capital en instituciones paraestatales públicas financieras con fines de política económica.</t>
  </si>
  <si>
    <t>Acciones y participaciones de capital en el sector privado con fines de política económica.</t>
  </si>
  <si>
    <t>Acciones y participaciones de capital en organismos internacionales con fines de política económica.</t>
  </si>
  <si>
    <t>Acciones y participaciones de capital en el sector externo con fines de política económica.</t>
  </si>
  <si>
    <t>Acciones y participaciones de capital en el sector público con fines de gestión de la liquidez.</t>
  </si>
  <si>
    <t>Acciones y participaciones de capital en el sector privado con fines de gestión de la liquidez.</t>
  </si>
  <si>
    <t>Acciones y participaciones de capital en el sector externo con fines de gestión de la liquidez.</t>
  </si>
  <si>
    <t>Bonos.</t>
  </si>
  <si>
    <t>Valores representativos de deuda adquiridos con fines de política económica.</t>
  </si>
  <si>
    <t>Valores representativos de deuda adquiridos con fines de gestión de liquidez.</t>
  </si>
  <si>
    <t>Obligaciones negociables adquiridas con fines de política económica.</t>
  </si>
  <si>
    <t>Obligaciones negociables adquiridas con fines de gestión de liquidez.</t>
  </si>
  <si>
    <t>Otros valores.</t>
  </si>
  <si>
    <t>Concesión de préstamos a entidades paraestatales no empresariales y no financieras.</t>
  </si>
  <si>
    <t>Concesión de préstamos a entidades paraestatales empresariales y no financieras.</t>
  </si>
  <si>
    <t>Concesión de préstamos a instituciones paraestatales públicas financieras.</t>
  </si>
  <si>
    <t>Concesión de préstamos al sector privado.</t>
  </si>
  <si>
    <t>Concesión de préstamos al sector externo.</t>
  </si>
  <si>
    <t>Concesión de préstamos al sector público.</t>
  </si>
  <si>
    <t>Inversiones en fideicomisos del Órgano Ejecutivo del Distrito Federal.</t>
  </si>
  <si>
    <t>Inversiones en fideicomisos del Órgano Legislativo del Distrito Federal.</t>
  </si>
  <si>
    <t>Inversiones en fideicomisos del Órgano Superior de Justicia del Distrito Federal.</t>
  </si>
  <si>
    <t>Inversiones en fideicomisos públicos no empresariales y no financieros.</t>
  </si>
  <si>
    <t>Inversiones en fideicomisos públicos empresariales y no financieros.</t>
  </si>
  <si>
    <t>Inversiones en fideicomisos públicos financieros.</t>
  </si>
  <si>
    <t>Inversiones en fideicomisos de entidades federativas.</t>
  </si>
  <si>
    <t>Fideicomisos de empresas privadas y particulares.</t>
  </si>
  <si>
    <t>Depósitos a largo plazo en moneda nacional.</t>
  </si>
  <si>
    <t>Erogaciones recuperables por concepto de reserva.</t>
  </si>
  <si>
    <t>Depósitos a largo plazo en moneda extranjera.</t>
  </si>
  <si>
    <t>Contingencias por fenómenos naturales.</t>
  </si>
  <si>
    <t>Contingencias socioeconómicas.</t>
  </si>
  <si>
    <t>Otras erogaciones especiales.</t>
  </si>
  <si>
    <t>Fondo general de participaciones.</t>
  </si>
  <si>
    <t>Fondo de fomento municipal.</t>
  </si>
  <si>
    <t>Participaciones de las entidades federativas a los municipios.</t>
  </si>
  <si>
    <t>Otros conceptos participables de la Federación a entidades federativas.</t>
  </si>
  <si>
    <t>Otros conceptos participables de la Federación a municipios.</t>
  </si>
  <si>
    <t>Convenios de colaboración administrativa.</t>
  </si>
  <si>
    <t>Aportaciones de la Federación a las entidades federativas.</t>
  </si>
  <si>
    <t>Aportaciones de la Federación a municipios.</t>
  </si>
  <si>
    <t>Aportaciones de las entidades federativas a los municipios.</t>
  </si>
  <si>
    <t>Aportaciones previstas en leyes y decretos al sistema de protección social.</t>
  </si>
  <si>
    <t>Aportaciones previstas en leyes y decretos compensatorias a entidades federativas y municipios.</t>
  </si>
  <si>
    <t>Convenios de reasignación.</t>
  </si>
  <si>
    <t>Convenios de descentralización.</t>
  </si>
  <si>
    <t>Otros Convenios.</t>
  </si>
  <si>
    <t>Amortización de la deuda interna con instituciones de crédito.</t>
  </si>
  <si>
    <t>Amortización de la deuda interna por emisión de títulos y valores.</t>
  </si>
  <si>
    <t>Amortización de arrendamientos financieros nacionales.</t>
  </si>
  <si>
    <t>Amortización de la deuda externa con instituciones de crédito.</t>
  </si>
  <si>
    <t>Amortización de deuda externa con organismos financieros internacionales.</t>
  </si>
  <si>
    <t>Amortización de la deuda bilateral.</t>
  </si>
  <si>
    <t>Amortización de la deuda externa por emisión de títulos y valores.</t>
  </si>
  <si>
    <t>Amortización de arrendamientos financieros internacionales.</t>
  </si>
  <si>
    <t>Intereses de la deuda interna con instituciones de crédito.</t>
  </si>
  <si>
    <t>Intereses derivados de la colocación de títulos y valores.</t>
  </si>
  <si>
    <t>Intereses por arrendamientos financieros nacionales.</t>
  </si>
  <si>
    <t>Intereses de la deuda externa con instituciones de crédito.</t>
  </si>
  <si>
    <t>Intereses de la deuda con organismos financieros Internacionales.</t>
  </si>
  <si>
    <t>Intereses de la deuda bilateral.</t>
  </si>
  <si>
    <t>Intereses derivados de la colocación de títulos y valores en el exterior.</t>
  </si>
  <si>
    <t>Intereses por arrendamientos financieros internacionales.</t>
  </si>
  <si>
    <t>Comisiones de la deuda pública interna.</t>
  </si>
  <si>
    <t>Comisiones de la deuda pública externa.</t>
  </si>
  <si>
    <t>Gastos de la deuda pública interna.</t>
  </si>
  <si>
    <t>Gastos de la deuda pública externa.</t>
  </si>
  <si>
    <t>Costos por coberturas.</t>
  </si>
  <si>
    <t>Apoyos a intermediarios financieros.</t>
  </si>
  <si>
    <t>Apoyos a ahorradores y deudores del Sistema Financiero Nacional.</t>
  </si>
  <si>
    <t>ADEFAS.</t>
  </si>
  <si>
    <t>Devolución de ingresos percibidos indebidamente en ejercicios fiscales anteriores.</t>
  </si>
  <si>
    <t>Otras construcciones de Ingenieria Civil u Obra Pesada</t>
  </si>
  <si>
    <t>Remuneraciones al personal de carácter permanente.</t>
  </si>
  <si>
    <t>Remuneraciones al personal de carácter transitorio.</t>
  </si>
  <si>
    <t>Remuneraciones adicionales y especiales.</t>
  </si>
  <si>
    <t>Seguridad social.</t>
  </si>
  <si>
    <t>Pago de estímulos a servidores públicos.</t>
  </si>
  <si>
    <t>Materiales de administración, emisión de documentos y artículos oficiales.</t>
  </si>
  <si>
    <t>Alimentos y utensilios.</t>
  </si>
  <si>
    <t>Materiales y artículos de construcción y de reparación.</t>
  </si>
  <si>
    <t>Productos químicos, farmacéuticos y de laboratorio.</t>
  </si>
  <si>
    <t>Herramientas, refacciones y accesorios menores.</t>
  </si>
  <si>
    <t>Servicios básicos.</t>
  </si>
  <si>
    <t>Servicios de arrendamiento.</t>
  </si>
  <si>
    <t>Servicios profesionales, científicos, técnicos y otros servicios.</t>
  </si>
  <si>
    <t>Servicios financieros, bancarios y comerciales.</t>
  </si>
  <si>
    <t>Servicios de instalación, reparación, mantenimiento y conservación.</t>
  </si>
  <si>
    <t>Servicios de traslado y viáticos.</t>
  </si>
  <si>
    <t>Obra pública en bienes de dominio público.</t>
  </si>
  <si>
    <t>A LA FECHA EL PRESUPUESTO DEL PROYECTO METRO DEL DISTRITO FEDERAL NO HA SUFRIDO MODIFICACIONES</t>
  </si>
  <si>
    <t>NO APLICA La presentación de la Información Financiera de las dependencias, órganos desconcentrados, delegaciones y entidades que utilizan el R.F.C. del Gobierno del Distrito Federal se hace de manera consolidada con fundamento en el artículo 124 de La Ley de Presupuesto y Gasto Eficiente del Distrito Federal y 136 donde se estipula la información que se deberá proporcionar a la Secretaría de Finanzas del Distrito Federal.</t>
  </si>
  <si>
    <t>http://www.finanzas.df.gob.mx/documentos/iapp16.html</t>
  </si>
  <si>
    <t>Área(s) o unidad(es) administrativa(s) que genera(n) o posee(n) la información: Dirección General de Administración</t>
  </si>
  <si>
    <t>Periodo de actualización de la información: Trimestral, a más tardar 30 días naturales después del periodo que corresponda</t>
  </si>
  <si>
    <t>ENE - JUN</t>
  </si>
  <si>
    <t>http://data.finanzas.cdmx.gob.mx/menu_transparencia/lgcg/contabilidad.html</t>
  </si>
  <si>
    <t>Informes programáticos presupuéstales, balances generales y estados financieros del Proyecto Metro del Distrito Federal</t>
  </si>
  <si>
    <t>Ejercicio</t>
  </si>
  <si>
    <t>Periodo que se reporta</t>
  </si>
  <si>
    <t>Clave, denominación y presupuesto del capítulo con base en la clasificación económica del gasto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</si>
  <si>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</si>
  <si>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</si>
  <si>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</si>
  <si>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</si>
  <si>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</si>
  <si>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Clave, denominación y presupuesto del concepto con base en la clasificación económica del gasto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</si>
  <si>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</si>
  <si>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</si>
  <si>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</si>
  <si>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</si>
  <si>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</si>
  <si>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Clave, denominación y presupuesto de las partidas, con base en la clasificación económica del gasto</t>
  </si>
  <si>
    <t>Clave de la partida</t>
  </si>
  <si>
    <t>Denominación de la partida</t>
  </si>
  <si>
    <t>Presupuesto asignado por partida,</t>
  </si>
  <si>
    <t>Presupuesto modificado por partida</t>
  </si>
  <si>
    <t>Presupuesto ejercido por partida</t>
  </si>
  <si>
    <t>Justificación de la modificación del presupuesto, en su caso</t>
  </si>
  <si>
    <t>Hipervínculo al informe trimestral de avance programático y presupuestal del Sujeto Obligado</t>
  </si>
  <si>
    <t>En su caso, el Hipervínculo a los balances generales del Sujeto Obligado</t>
  </si>
  <si>
    <t>En su caso, el Hipervínculo al estado financiero del Sujeto Obligado</t>
  </si>
  <si>
    <t>Hipervínculo al sitio de Internet de la Secretaría de Finanzas en el apartado donde se publica la información sobre el avance programático presupuestal trimestral y acumulado consolidado</t>
  </si>
  <si>
    <t>Hipervínculo al sitio de Internet de la Secretaría de Finanzas en el apartado donde se publica la información trimestral relativa al Título Quinto de la Ley General de Contabilidad Gubernamental</t>
  </si>
  <si>
    <t>ENE - DIC</t>
  </si>
  <si>
    <t>Bienes muebles e inmuebles</t>
  </si>
  <si>
    <t>Mobiliario y equipo de administración.</t>
  </si>
  <si>
    <t>Activos intangibles.</t>
  </si>
  <si>
    <t xml:space="preserve">http://transparencia.cdmx.gob.mx/storage/app/uploads/public/596/910/a67/596910a67d0f2654397569.pdf
</t>
  </si>
  <si>
    <t>ENE - SEP</t>
  </si>
  <si>
    <t>http://transparencia.cdmx.gob.mx/storage/app/uploads/public/590/960/184/5909601847e52561635147.pdf</t>
  </si>
  <si>
    <t xml:space="preserve">http://transparencia.cdmx.gob.mx/storage/app/uploads/public/590/960/8b9/5909608b9f6fa354175889.pdf
</t>
  </si>
  <si>
    <t xml:space="preserve">http://transparencia.cdmx.gob.mx/storage/app/uploads/public/590/960/d55/590960d55877a558401690.pdf
</t>
  </si>
  <si>
    <t xml:space="preserve">http://transparencia.cdmx.gob.mx/storage/app/uploads/public/590/961/238/59096123894d7792492627.pdf
</t>
  </si>
  <si>
    <t>Fecha de actualización: 30/septiembre/2017</t>
  </si>
  <si>
    <t>Sentencias y resoluciones por autoridad competente</t>
  </si>
  <si>
    <t xml:space="preserve">http://transparencia.cdmx.gob.mx/storage/app/uploads/public/59e/e20/014/59ee20014ea9a446103612.pdf
</t>
  </si>
  <si>
    <t>BIENES MUEBLES E INMUEBLES</t>
  </si>
  <si>
    <t>Informes programáticos presupuéstales, balances generales y estados financieros del Proyecto Metro de la Ciudad de México</t>
  </si>
  <si>
    <t xml:space="preserve">Otros Equipos </t>
  </si>
  <si>
    <t>Fecha de actualización: 31/diciembre/2017</t>
  </si>
  <si>
    <t>Fecha de validación: 31/diciembre/2017</t>
  </si>
  <si>
    <t>http://transparencia.cdmx.gob.mx/storage/app/uploads/public/5a6/0e8/7aa/5a60e87aabe1f133613003.pdf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</si>
</sst>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43" fontId="6" fillId="0" borderId="1" xfId="2" applyFont="1" applyBorder="1"/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3" fontId="6" fillId="0" borderId="3" xfId="2" applyFont="1" applyBorder="1" applyAlignment="1">
      <alignment vertical="center" wrapText="1"/>
    </xf>
    <xf numFmtId="43" fontId="6" fillId="0" borderId="4" xfId="2" applyFont="1" applyBorder="1" applyAlignment="1">
      <alignment vertical="center" wrapText="1"/>
    </xf>
    <xf numFmtId="43" fontId="6" fillId="0" borderId="1" xfId="2" applyFont="1" applyBorder="1" applyAlignment="1">
      <alignment horizontal="center" vertical="center" wrapText="1"/>
    </xf>
    <xf numFmtId="39" fontId="6" fillId="0" borderId="1" xfId="2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/>
    <xf numFmtId="4" fontId="6" fillId="0" borderId="4" xfId="0" applyNumberFormat="1" applyFont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/>
    </xf>
    <xf numFmtId="0" fontId="6" fillId="0" borderId="12" xfId="0" applyFont="1" applyBorder="1" applyAlignment="1"/>
    <xf numFmtId="0" fontId="6" fillId="0" borderId="15" xfId="0" applyFont="1" applyBorder="1" applyAlignment="1"/>
    <xf numFmtId="0" fontId="6" fillId="0" borderId="13" xfId="0" applyFont="1" applyBorder="1" applyAlignment="1"/>
    <xf numFmtId="43" fontId="8" fillId="0" borderId="1" xfId="2" applyFont="1" applyBorder="1"/>
    <xf numFmtId="43" fontId="6" fillId="0" borderId="3" xfId="2" applyFont="1" applyBorder="1" applyAlignment="1">
      <alignment horizontal="center" vertical="center" wrapText="1"/>
    </xf>
    <xf numFmtId="43" fontId="6" fillId="0" borderId="4" xfId="2" applyFont="1" applyBorder="1" applyAlignment="1">
      <alignment horizontal="center" vertical="center" wrapText="1"/>
    </xf>
    <xf numFmtId="43" fontId="8" fillId="0" borderId="1" xfId="2" applyFont="1" applyFill="1" applyBorder="1"/>
    <xf numFmtId="43" fontId="8" fillId="0" borderId="0" xfId="2" applyFont="1" applyFill="1" applyBorder="1"/>
    <xf numFmtId="0" fontId="6" fillId="0" borderId="1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/>
    </xf>
    <xf numFmtId="43" fontId="6" fillId="0" borderId="0" xfId="2" applyFont="1"/>
    <xf numFmtId="4" fontId="6" fillId="0" borderId="2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1" xfId="2" applyNumberFormat="1" applyFont="1" applyBorder="1"/>
    <xf numFmtId="0" fontId="6" fillId="0" borderId="1" xfId="2" applyNumberFormat="1" applyFont="1" applyBorder="1"/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8" xfId="3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1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6" xfId="3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0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15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3" fontId="6" fillId="0" borderId="3" xfId="2" applyFont="1" applyBorder="1" applyAlignment="1">
      <alignment horizontal="center" vertical="center" wrapText="1"/>
    </xf>
    <xf numFmtId="43" fontId="6" fillId="0" borderId="4" xfId="2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43" fontId="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4">
    <cellStyle name="Hipervínculo" xfId="3" builtinId="8"/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63498</xdr:colOff>
      <xdr:row>0</xdr:row>
      <xdr:rowOff>74087</xdr:rowOff>
    </xdr:from>
    <xdr:to>
      <xdr:col>1</xdr:col>
      <xdr:colOff>126999</xdr:colOff>
      <xdr:row>3</xdr:row>
      <xdr:rowOff>137584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8" y="74087"/>
          <a:ext cx="772584" cy="63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645579</xdr:colOff>
      <xdr:row>0</xdr:row>
      <xdr:rowOff>126999</xdr:rowOff>
    </xdr:from>
    <xdr:to>
      <xdr:col>8</xdr:col>
      <xdr:colOff>1185327</xdr:colOff>
      <xdr:row>3</xdr:row>
      <xdr:rowOff>158750</xdr:rowOff>
    </xdr:to>
    <xdr:pic>
      <xdr:nvPicPr>
        <xdr:cNvPr id="3" name="5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206"/>
        <a:stretch>
          <a:fillRect/>
        </a:stretch>
      </xdr:blipFill>
      <xdr:spPr bwMode="auto">
        <a:xfrm>
          <a:off x="7619996" y="126999"/>
          <a:ext cx="1619248" cy="603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63498</xdr:colOff>
      <xdr:row>0</xdr:row>
      <xdr:rowOff>74087</xdr:rowOff>
    </xdr:from>
    <xdr:to>
      <xdr:col>1</xdr:col>
      <xdr:colOff>126999</xdr:colOff>
      <xdr:row>3</xdr:row>
      <xdr:rowOff>137584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8" y="74087"/>
          <a:ext cx="787401" cy="612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645579</xdr:colOff>
      <xdr:row>0</xdr:row>
      <xdr:rowOff>126999</xdr:rowOff>
    </xdr:from>
    <xdr:to>
      <xdr:col>8</xdr:col>
      <xdr:colOff>1185327</xdr:colOff>
      <xdr:row>3</xdr:row>
      <xdr:rowOff>158750</xdr:rowOff>
    </xdr:to>
    <xdr:pic>
      <xdr:nvPicPr>
        <xdr:cNvPr id="3" name="5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206"/>
        <a:stretch>
          <a:fillRect/>
        </a:stretch>
      </xdr:blipFill>
      <xdr:spPr bwMode="auto">
        <a:xfrm>
          <a:off x="7808379" y="126999"/>
          <a:ext cx="1644648" cy="580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63498</xdr:colOff>
      <xdr:row>0</xdr:row>
      <xdr:rowOff>74087</xdr:rowOff>
    </xdr:from>
    <xdr:to>
      <xdr:col>1</xdr:col>
      <xdr:colOff>126999</xdr:colOff>
      <xdr:row>3</xdr:row>
      <xdr:rowOff>137584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8" y="74087"/>
          <a:ext cx="787401" cy="612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645579</xdr:colOff>
      <xdr:row>0</xdr:row>
      <xdr:rowOff>126999</xdr:rowOff>
    </xdr:from>
    <xdr:to>
      <xdr:col>8</xdr:col>
      <xdr:colOff>1185327</xdr:colOff>
      <xdr:row>3</xdr:row>
      <xdr:rowOff>158750</xdr:rowOff>
    </xdr:to>
    <xdr:pic>
      <xdr:nvPicPr>
        <xdr:cNvPr id="3" name="5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206"/>
        <a:stretch>
          <a:fillRect/>
        </a:stretch>
      </xdr:blipFill>
      <xdr:spPr bwMode="auto">
        <a:xfrm>
          <a:off x="7815999" y="126999"/>
          <a:ext cx="1644648" cy="580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63498</xdr:colOff>
      <xdr:row>0</xdr:row>
      <xdr:rowOff>74087</xdr:rowOff>
    </xdr:from>
    <xdr:to>
      <xdr:col>1</xdr:col>
      <xdr:colOff>126999</xdr:colOff>
      <xdr:row>3</xdr:row>
      <xdr:rowOff>137584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8" y="74087"/>
          <a:ext cx="787401" cy="612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645579</xdr:colOff>
      <xdr:row>0</xdr:row>
      <xdr:rowOff>126999</xdr:rowOff>
    </xdr:from>
    <xdr:to>
      <xdr:col>8</xdr:col>
      <xdr:colOff>1185327</xdr:colOff>
      <xdr:row>3</xdr:row>
      <xdr:rowOff>158750</xdr:rowOff>
    </xdr:to>
    <xdr:pic>
      <xdr:nvPicPr>
        <xdr:cNvPr id="3" name="5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206"/>
        <a:stretch>
          <a:fillRect/>
        </a:stretch>
      </xdr:blipFill>
      <xdr:spPr bwMode="auto">
        <a:xfrm>
          <a:off x="7815999" y="126999"/>
          <a:ext cx="1644648" cy="580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63498</xdr:colOff>
      <xdr:row>0</xdr:row>
      <xdr:rowOff>74087</xdr:rowOff>
    </xdr:from>
    <xdr:to>
      <xdr:col>1</xdr:col>
      <xdr:colOff>126999</xdr:colOff>
      <xdr:row>3</xdr:row>
      <xdr:rowOff>137584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8" y="74087"/>
          <a:ext cx="787401" cy="612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645579</xdr:colOff>
      <xdr:row>0</xdr:row>
      <xdr:rowOff>126999</xdr:rowOff>
    </xdr:from>
    <xdr:to>
      <xdr:col>8</xdr:col>
      <xdr:colOff>1185327</xdr:colOff>
      <xdr:row>3</xdr:row>
      <xdr:rowOff>158750</xdr:rowOff>
    </xdr:to>
    <xdr:pic>
      <xdr:nvPicPr>
        <xdr:cNvPr id="3" name="5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206"/>
        <a:stretch>
          <a:fillRect/>
        </a:stretch>
      </xdr:blipFill>
      <xdr:spPr bwMode="auto">
        <a:xfrm>
          <a:off x="6985419" y="126999"/>
          <a:ext cx="1644648" cy="580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63498</xdr:colOff>
      <xdr:row>0</xdr:row>
      <xdr:rowOff>74087</xdr:rowOff>
    </xdr:from>
    <xdr:to>
      <xdr:col>1</xdr:col>
      <xdr:colOff>126999</xdr:colOff>
      <xdr:row>3</xdr:row>
      <xdr:rowOff>137584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8" y="74087"/>
          <a:ext cx="787401" cy="612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645579</xdr:colOff>
      <xdr:row>0</xdr:row>
      <xdr:rowOff>126999</xdr:rowOff>
    </xdr:from>
    <xdr:to>
      <xdr:col>8</xdr:col>
      <xdr:colOff>1185327</xdr:colOff>
      <xdr:row>3</xdr:row>
      <xdr:rowOff>158750</xdr:rowOff>
    </xdr:to>
    <xdr:pic>
      <xdr:nvPicPr>
        <xdr:cNvPr id="3" name="5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206"/>
        <a:stretch>
          <a:fillRect/>
        </a:stretch>
      </xdr:blipFill>
      <xdr:spPr bwMode="auto">
        <a:xfrm>
          <a:off x="7236879" y="126999"/>
          <a:ext cx="1888488" cy="580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35719</xdr:rowOff>
    </xdr:from>
    <xdr:to>
      <xdr:col>0</xdr:col>
      <xdr:colOff>697706</xdr:colOff>
      <xdr:row>3</xdr:row>
      <xdr:rowOff>78052</xdr:rowOff>
    </xdr:to>
    <xdr:pic>
      <xdr:nvPicPr>
        <xdr:cNvPr id="3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" y="35719"/>
          <a:ext cx="685800" cy="613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500062</xdr:colOff>
      <xdr:row>0</xdr:row>
      <xdr:rowOff>95251</xdr:rowOff>
    </xdr:from>
    <xdr:to>
      <xdr:col>9</xdr:col>
      <xdr:colOff>5927</xdr:colOff>
      <xdr:row>3</xdr:row>
      <xdr:rowOff>178436</xdr:rowOff>
    </xdr:to>
    <xdr:pic>
      <xdr:nvPicPr>
        <xdr:cNvPr id="4" name="5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206"/>
        <a:stretch>
          <a:fillRect/>
        </a:stretch>
      </xdr:blipFill>
      <xdr:spPr bwMode="auto">
        <a:xfrm>
          <a:off x="7441406" y="95251"/>
          <a:ext cx="1803771" cy="654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nanzas.cdmx.gob.mx/menu_transparencia/lgcg/contabilidad.html" TargetMode="External"/><Relationship Id="rId2" Type="http://schemas.openxmlformats.org/officeDocument/2006/relationships/hyperlink" Target="http://data.finanzas.cdmx.gob.mx/menu_transparencia/lgcg/contabilidad.html" TargetMode="External"/><Relationship Id="rId1" Type="http://schemas.openxmlformats.org/officeDocument/2006/relationships/hyperlink" Target="http://www.finanzas.df.gob.mx/documentos/iapp16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dmx.gob.mx/storage/app/uploads/public/590/960/184/5909601847e52561635147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nanzas.cdmx.gob.mx/menu_transparencia/lgcg/contabilidad.html" TargetMode="External"/><Relationship Id="rId2" Type="http://schemas.openxmlformats.org/officeDocument/2006/relationships/hyperlink" Target="http://data.finanzas.cdmx.gob.mx/menu_transparencia/lgcg/contabilidad.html" TargetMode="External"/><Relationship Id="rId1" Type="http://schemas.openxmlformats.org/officeDocument/2006/relationships/hyperlink" Target="http://www.finanzas.df.gob.mx/documentos/iapp16.html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transparencia.cdmx.gob.mx/storage/app/uploads/public/590/960/8b9/5909608b9f6fa354175889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90/960/d55/590960d55877a558401690.pdf" TargetMode="External"/><Relationship Id="rId2" Type="http://schemas.openxmlformats.org/officeDocument/2006/relationships/hyperlink" Target="http://data.finanzas.cdmx.gob.mx/menu_transparencia/lgcg/contabilidad.html" TargetMode="External"/><Relationship Id="rId1" Type="http://schemas.openxmlformats.org/officeDocument/2006/relationships/hyperlink" Target="http://data.finanzas.cdmx.gob.mx/menu_transparencia/lgcg/contabilidad.html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90/961/238/59096123894d7792492627.pdf" TargetMode="External"/><Relationship Id="rId2" Type="http://schemas.openxmlformats.org/officeDocument/2006/relationships/hyperlink" Target="http://data.finanzas.cdmx.gob.mx/menu_transparencia/lgcg/contabilidad.html" TargetMode="External"/><Relationship Id="rId1" Type="http://schemas.openxmlformats.org/officeDocument/2006/relationships/hyperlink" Target="http://data.finanzas.cdmx.gob.mx/menu_transparencia/lgcg/contabilidad.html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96/910/a67/596910a67d0f2654397569.pdf" TargetMode="External"/><Relationship Id="rId2" Type="http://schemas.openxmlformats.org/officeDocument/2006/relationships/hyperlink" Target="http://data.finanzas.cdmx.gob.mx/menu_transparencia/lgcg/contabilidad.html" TargetMode="External"/><Relationship Id="rId1" Type="http://schemas.openxmlformats.org/officeDocument/2006/relationships/hyperlink" Target="http://data.finanzas.cdmx.gob.mx/menu_transparencia/lgcg/contabilidad.html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9e/e20/014/59ee20014ea9a446103612.pdf" TargetMode="External"/><Relationship Id="rId2" Type="http://schemas.openxmlformats.org/officeDocument/2006/relationships/hyperlink" Target="http://data.finanzas.cdmx.gob.mx/menu_transparencia/lgcg/contabilidad.html" TargetMode="External"/><Relationship Id="rId1" Type="http://schemas.openxmlformats.org/officeDocument/2006/relationships/hyperlink" Target="http://data.finanzas.cdmx.gob.mx/menu_transparencia/lgcg/contabilidad.html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6/0e8/7aa/5a60e87aabe1f133613003.pdf" TargetMode="External"/><Relationship Id="rId2" Type="http://schemas.openxmlformats.org/officeDocument/2006/relationships/hyperlink" Target="http://data.finanzas.cdmx.gob.mx/menu_transparencia/lgcg/contabilidad.html" TargetMode="External"/><Relationship Id="rId1" Type="http://schemas.openxmlformats.org/officeDocument/2006/relationships/hyperlink" Target="http://data.finanzas.cdmx.gob.mx/menu_transparencia/lgcg/contabilidad.html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57"/>
  <sheetViews>
    <sheetView zoomScale="90" zoomScaleNormal="90" workbookViewId="0">
      <selection activeCell="G25" sqref="G25"/>
    </sheetView>
  </sheetViews>
  <sheetFormatPr baseColWidth="10" defaultColWidth="11.44140625" defaultRowHeight="14.4" x14ac:dyDescent="0.3"/>
  <cols>
    <col min="1" max="1" width="10.5546875" style="2" customWidth="1"/>
    <col min="2" max="2" width="11.44140625" style="2"/>
    <col min="3" max="3" width="11.44140625" style="2" customWidth="1"/>
    <col min="4" max="4" width="11.44140625" style="2"/>
    <col min="5" max="5" width="26.109375" style="2" bestFit="1" customWidth="1"/>
    <col min="6" max="6" width="16.44140625" style="2" customWidth="1"/>
    <col min="7" max="7" width="17" style="2" customWidth="1"/>
    <col min="8" max="8" width="16.109375" style="2" customWidth="1"/>
    <col min="9" max="9" width="19.109375" style="2" customWidth="1"/>
    <col min="10" max="10" width="21.33203125" style="2" customWidth="1"/>
    <col min="11" max="11" width="21" style="2" customWidth="1"/>
    <col min="12" max="16384" width="11.44140625" style="2"/>
  </cols>
  <sheetData>
    <row r="5" spans="1:11" x14ac:dyDescent="0.3">
      <c r="A5" s="66" t="s">
        <v>438</v>
      </c>
      <c r="B5" s="66"/>
      <c r="C5" s="66"/>
      <c r="D5" s="66"/>
      <c r="E5" s="66"/>
      <c r="F5" s="66"/>
      <c r="G5" s="66"/>
      <c r="H5" s="66"/>
      <c r="I5" s="66"/>
    </row>
    <row r="6" spans="1:11" s="5" customFormat="1" ht="12" x14ac:dyDescent="0.25">
      <c r="A6" s="94" t="s">
        <v>439</v>
      </c>
      <c r="B6" s="75" t="s">
        <v>440</v>
      </c>
      <c r="C6" s="75"/>
      <c r="D6" s="85" t="s">
        <v>441</v>
      </c>
      <c r="E6" s="86"/>
      <c r="F6" s="86"/>
      <c r="G6" s="86"/>
      <c r="H6" s="86"/>
      <c r="I6" s="87"/>
    </row>
    <row r="7" spans="1:11" s="5" customFormat="1" ht="12" x14ac:dyDescent="0.25">
      <c r="A7" s="94"/>
      <c r="B7" s="75"/>
      <c r="C7" s="75"/>
      <c r="D7" s="75" t="s">
        <v>442</v>
      </c>
      <c r="E7" s="75" t="s">
        <v>443</v>
      </c>
      <c r="F7" s="75"/>
      <c r="G7" s="75" t="s">
        <v>444</v>
      </c>
      <c r="H7" s="75" t="s">
        <v>445</v>
      </c>
      <c r="I7" s="75" t="s">
        <v>446</v>
      </c>
      <c r="J7" s="6"/>
      <c r="K7" s="6"/>
    </row>
    <row r="8" spans="1:11" s="5" customFormat="1" ht="12" x14ac:dyDescent="0.25">
      <c r="A8" s="94"/>
      <c r="B8" s="75"/>
      <c r="C8" s="75"/>
      <c r="D8" s="75"/>
      <c r="E8" s="75"/>
      <c r="F8" s="75"/>
      <c r="G8" s="75"/>
      <c r="H8" s="75"/>
      <c r="I8" s="75"/>
      <c r="J8" s="6"/>
      <c r="K8" s="6"/>
    </row>
    <row r="9" spans="1:11" s="5" customFormat="1" ht="12" x14ac:dyDescent="0.25">
      <c r="A9" s="76">
        <v>2016</v>
      </c>
      <c r="B9" s="79" t="s">
        <v>0</v>
      </c>
      <c r="C9" s="80"/>
      <c r="D9" s="7">
        <v>1000</v>
      </c>
      <c r="E9" s="8" t="s">
        <v>1</v>
      </c>
      <c r="F9" s="9"/>
      <c r="G9" s="10">
        <v>62127027</v>
      </c>
      <c r="H9" s="10">
        <v>62127027</v>
      </c>
      <c r="I9" s="10">
        <v>12343058.01</v>
      </c>
    </row>
    <row r="10" spans="1:11" s="5" customFormat="1" ht="12" x14ac:dyDescent="0.25">
      <c r="A10" s="77"/>
      <c r="B10" s="81"/>
      <c r="C10" s="82"/>
      <c r="D10" s="7">
        <v>2000</v>
      </c>
      <c r="E10" s="8" t="s">
        <v>2</v>
      </c>
      <c r="F10" s="9"/>
      <c r="G10" s="10">
        <v>1875140</v>
      </c>
      <c r="H10" s="10">
        <v>1875140</v>
      </c>
      <c r="I10" s="10">
        <v>27279</v>
      </c>
    </row>
    <row r="11" spans="1:11" s="5" customFormat="1" ht="12" x14ac:dyDescent="0.25">
      <c r="A11" s="77"/>
      <c r="B11" s="81"/>
      <c r="C11" s="82"/>
      <c r="D11" s="7">
        <v>3000</v>
      </c>
      <c r="E11" s="8" t="s">
        <v>3</v>
      </c>
      <c r="F11" s="9"/>
      <c r="G11" s="10">
        <v>11627501</v>
      </c>
      <c r="H11" s="10">
        <v>11627501</v>
      </c>
      <c r="I11" s="10">
        <v>762281.11</v>
      </c>
    </row>
    <row r="12" spans="1:11" s="5" customFormat="1" ht="12" x14ac:dyDescent="0.25">
      <c r="A12" s="78"/>
      <c r="B12" s="83"/>
      <c r="C12" s="84"/>
      <c r="D12" s="7">
        <v>6000</v>
      </c>
      <c r="E12" s="8" t="s">
        <v>4</v>
      </c>
      <c r="F12" s="9"/>
      <c r="G12" s="10">
        <v>4400170</v>
      </c>
      <c r="H12" s="10">
        <v>4400170</v>
      </c>
      <c r="I12" s="10">
        <v>0</v>
      </c>
    </row>
    <row r="13" spans="1:11" s="5" customFormat="1" ht="12" x14ac:dyDescent="0.25"/>
    <row r="14" spans="1:11" s="5" customFormat="1" ht="12" x14ac:dyDescent="0.25"/>
    <row r="15" spans="1:11" s="5" customFormat="1" ht="12" x14ac:dyDescent="0.25"/>
    <row r="16" spans="1:11" s="5" customFormat="1" ht="12" x14ac:dyDescent="0.25">
      <c r="A16" s="89" t="s">
        <v>447</v>
      </c>
      <c r="B16" s="89"/>
      <c r="C16" s="89"/>
      <c r="D16" s="89"/>
      <c r="E16" s="89"/>
      <c r="F16" s="89"/>
      <c r="G16" s="89"/>
      <c r="H16" s="89"/>
      <c r="I16" s="89"/>
    </row>
    <row r="17" spans="1:9" s="5" customFormat="1" ht="12" x14ac:dyDescent="0.25">
      <c r="A17" s="94" t="s">
        <v>448</v>
      </c>
      <c r="B17" s="94"/>
      <c r="C17" s="75" t="s">
        <v>449</v>
      </c>
      <c r="D17" s="75"/>
      <c r="E17" s="75" t="s">
        <v>450</v>
      </c>
      <c r="F17" s="75"/>
      <c r="G17" s="75" t="s">
        <v>451</v>
      </c>
      <c r="H17" s="75"/>
      <c r="I17" s="88" t="s">
        <v>452</v>
      </c>
    </row>
    <row r="18" spans="1:9" s="5" customFormat="1" ht="12" x14ac:dyDescent="0.25">
      <c r="A18" s="94"/>
      <c r="B18" s="94"/>
      <c r="C18" s="75"/>
      <c r="D18" s="75"/>
      <c r="E18" s="75"/>
      <c r="F18" s="75"/>
      <c r="G18" s="75"/>
      <c r="H18" s="75"/>
      <c r="I18" s="88"/>
    </row>
    <row r="19" spans="1:9" s="5" customFormat="1" ht="15" customHeight="1" x14ac:dyDescent="0.25">
      <c r="A19" s="11">
        <v>1100</v>
      </c>
      <c r="B19" s="12"/>
      <c r="C19" s="13" t="s">
        <v>414</v>
      </c>
      <c r="D19" s="14"/>
      <c r="E19" s="15">
        <v>7605984</v>
      </c>
      <c r="F19" s="16"/>
      <c r="G19" s="15">
        <v>7605984</v>
      </c>
      <c r="H19" s="16"/>
      <c r="I19" s="17">
        <v>1588185.72</v>
      </c>
    </row>
    <row r="20" spans="1:9" s="5" customFormat="1" ht="15" customHeight="1" x14ac:dyDescent="0.25">
      <c r="A20" s="11">
        <v>1200</v>
      </c>
      <c r="B20" s="12"/>
      <c r="C20" s="13" t="s">
        <v>415</v>
      </c>
      <c r="D20" s="14"/>
      <c r="E20" s="15">
        <v>34451480</v>
      </c>
      <c r="F20" s="16"/>
      <c r="G20" s="15">
        <v>34451480</v>
      </c>
      <c r="H20" s="16"/>
      <c r="I20" s="17">
        <v>7165292.8799999999</v>
      </c>
    </row>
    <row r="21" spans="1:9" s="5" customFormat="1" ht="15" customHeight="1" x14ac:dyDescent="0.25">
      <c r="A21" s="11">
        <v>1300</v>
      </c>
      <c r="B21" s="12"/>
      <c r="C21" s="13" t="s">
        <v>416</v>
      </c>
      <c r="D21" s="14"/>
      <c r="E21" s="15">
        <v>3365215</v>
      </c>
      <c r="F21" s="16"/>
      <c r="G21" s="15">
        <v>3365215</v>
      </c>
      <c r="H21" s="16"/>
      <c r="I21" s="17">
        <v>131130.53</v>
      </c>
    </row>
    <row r="22" spans="1:9" s="5" customFormat="1" ht="15" customHeight="1" x14ac:dyDescent="0.25">
      <c r="A22" s="11">
        <v>1400</v>
      </c>
      <c r="B22" s="12"/>
      <c r="C22" s="13" t="s">
        <v>417</v>
      </c>
      <c r="D22" s="14"/>
      <c r="E22" s="15">
        <v>2185392</v>
      </c>
      <c r="F22" s="16"/>
      <c r="G22" s="15">
        <v>2185392</v>
      </c>
      <c r="H22" s="16"/>
      <c r="I22" s="17">
        <v>385017.75</v>
      </c>
    </row>
    <row r="23" spans="1:9" s="5" customFormat="1" ht="15" customHeight="1" x14ac:dyDescent="0.25">
      <c r="A23" s="11">
        <v>1500</v>
      </c>
      <c r="B23" s="12"/>
      <c r="C23" s="13" t="s">
        <v>54</v>
      </c>
      <c r="D23" s="14"/>
      <c r="E23" s="15">
        <v>14141538</v>
      </c>
      <c r="F23" s="16"/>
      <c r="G23" s="15">
        <v>14141538</v>
      </c>
      <c r="H23" s="16"/>
      <c r="I23" s="17">
        <v>2996971.5300000003</v>
      </c>
    </row>
    <row r="24" spans="1:9" s="5" customFormat="1" ht="15" customHeight="1" x14ac:dyDescent="0.25">
      <c r="A24" s="11">
        <v>1700</v>
      </c>
      <c r="B24" s="12"/>
      <c r="C24" s="13" t="s">
        <v>418</v>
      </c>
      <c r="D24" s="14"/>
      <c r="E24" s="15">
        <v>377418</v>
      </c>
      <c r="F24" s="16"/>
      <c r="G24" s="15">
        <v>377418</v>
      </c>
      <c r="H24" s="16"/>
      <c r="I24" s="17">
        <v>76459.600000000006</v>
      </c>
    </row>
    <row r="25" spans="1:9" s="5" customFormat="1" ht="15" customHeight="1" x14ac:dyDescent="0.25">
      <c r="A25" s="11">
        <v>2100</v>
      </c>
      <c r="B25" s="12"/>
      <c r="C25" s="13" t="s">
        <v>419</v>
      </c>
      <c r="D25" s="14"/>
      <c r="E25" s="15">
        <v>1176500</v>
      </c>
      <c r="F25" s="16"/>
      <c r="G25" s="15">
        <v>1176500</v>
      </c>
      <c r="H25" s="16"/>
      <c r="I25" s="17">
        <v>1916.72</v>
      </c>
    </row>
    <row r="26" spans="1:9" s="5" customFormat="1" ht="15" customHeight="1" x14ac:dyDescent="0.25">
      <c r="A26" s="11">
        <v>2200</v>
      </c>
      <c r="B26" s="12"/>
      <c r="C26" s="13" t="s">
        <v>420</v>
      </c>
      <c r="D26" s="14"/>
      <c r="E26" s="15">
        <v>100000</v>
      </c>
      <c r="F26" s="16"/>
      <c r="G26" s="15">
        <v>100000</v>
      </c>
      <c r="H26" s="16"/>
      <c r="I26" s="17">
        <v>6771.97</v>
      </c>
    </row>
    <row r="27" spans="1:9" s="5" customFormat="1" ht="15" customHeight="1" x14ac:dyDescent="0.25">
      <c r="A27" s="11">
        <v>2400</v>
      </c>
      <c r="B27" s="12"/>
      <c r="C27" s="13" t="s">
        <v>421</v>
      </c>
      <c r="D27" s="14"/>
      <c r="E27" s="15">
        <v>194740</v>
      </c>
      <c r="F27" s="16"/>
      <c r="G27" s="15">
        <v>194740</v>
      </c>
      <c r="H27" s="16"/>
      <c r="I27" s="17">
        <v>875.48</v>
      </c>
    </row>
    <row r="28" spans="1:9" s="5" customFormat="1" ht="15" customHeight="1" x14ac:dyDescent="0.25">
      <c r="A28" s="11">
        <v>2500</v>
      </c>
      <c r="B28" s="12"/>
      <c r="C28" s="13" t="s">
        <v>422</v>
      </c>
      <c r="D28" s="14"/>
      <c r="E28" s="15">
        <v>15400</v>
      </c>
      <c r="F28" s="16"/>
      <c r="G28" s="15">
        <v>15400</v>
      </c>
      <c r="H28" s="16"/>
      <c r="I28" s="18">
        <v>0</v>
      </c>
    </row>
    <row r="29" spans="1:9" s="5" customFormat="1" ht="15" customHeight="1" x14ac:dyDescent="0.25">
      <c r="A29" s="11">
        <v>2600</v>
      </c>
      <c r="B29" s="12"/>
      <c r="C29" s="13" t="s">
        <v>98</v>
      </c>
      <c r="D29" s="14"/>
      <c r="E29" s="15">
        <v>240000</v>
      </c>
      <c r="F29" s="16"/>
      <c r="G29" s="15">
        <v>240000</v>
      </c>
      <c r="H29" s="16"/>
      <c r="I29" s="17">
        <v>17422.14</v>
      </c>
    </row>
    <row r="30" spans="1:9" s="5" customFormat="1" ht="15" customHeight="1" x14ac:dyDescent="0.25">
      <c r="A30" s="11">
        <v>2900</v>
      </c>
      <c r="B30" s="12"/>
      <c r="C30" s="13" t="s">
        <v>423</v>
      </c>
      <c r="D30" s="14"/>
      <c r="E30" s="15">
        <v>148500</v>
      </c>
      <c r="F30" s="16"/>
      <c r="G30" s="15">
        <v>148500</v>
      </c>
      <c r="H30" s="16"/>
      <c r="I30" s="17">
        <v>292.69</v>
      </c>
    </row>
    <row r="31" spans="1:9" s="5" customFormat="1" ht="15" customHeight="1" x14ac:dyDescent="0.25">
      <c r="A31" s="11">
        <v>3100</v>
      </c>
      <c r="B31" s="12"/>
      <c r="C31" s="13" t="s">
        <v>424</v>
      </c>
      <c r="D31" s="14"/>
      <c r="E31" s="15">
        <v>1923864</v>
      </c>
      <c r="F31" s="16"/>
      <c r="G31" s="15">
        <v>1923864</v>
      </c>
      <c r="H31" s="16"/>
      <c r="I31" s="17">
        <v>227807</v>
      </c>
    </row>
    <row r="32" spans="1:9" s="5" customFormat="1" ht="15" customHeight="1" x14ac:dyDescent="0.25">
      <c r="A32" s="11">
        <v>3200</v>
      </c>
      <c r="B32" s="12"/>
      <c r="C32" s="13" t="s">
        <v>425</v>
      </c>
      <c r="D32" s="14"/>
      <c r="E32" s="15">
        <v>950000</v>
      </c>
      <c r="F32" s="16"/>
      <c r="G32" s="15">
        <v>950000</v>
      </c>
      <c r="H32" s="16"/>
      <c r="I32" s="18">
        <v>0</v>
      </c>
    </row>
    <row r="33" spans="1:9" s="5" customFormat="1" ht="15" customHeight="1" x14ac:dyDescent="0.25">
      <c r="A33" s="11">
        <v>3300</v>
      </c>
      <c r="B33" s="12"/>
      <c r="C33" s="13" t="s">
        <v>426</v>
      </c>
      <c r="D33" s="14"/>
      <c r="E33" s="15">
        <v>4644930</v>
      </c>
      <c r="F33" s="16"/>
      <c r="G33" s="15">
        <v>4644930</v>
      </c>
      <c r="H33" s="16"/>
      <c r="I33" s="17">
        <v>146504.76</v>
      </c>
    </row>
    <row r="34" spans="1:9" s="5" customFormat="1" ht="15" customHeight="1" x14ac:dyDescent="0.25">
      <c r="A34" s="11">
        <v>3400</v>
      </c>
      <c r="B34" s="12"/>
      <c r="C34" s="13" t="s">
        <v>427</v>
      </c>
      <c r="D34" s="14"/>
      <c r="E34" s="15">
        <v>305574</v>
      </c>
      <c r="F34" s="16"/>
      <c r="G34" s="15">
        <v>305574</v>
      </c>
      <c r="H34" s="16"/>
      <c r="I34" s="17">
        <v>27610.11</v>
      </c>
    </row>
    <row r="35" spans="1:9" s="5" customFormat="1" ht="15" customHeight="1" x14ac:dyDescent="0.25">
      <c r="A35" s="11">
        <v>3500</v>
      </c>
      <c r="B35" s="12"/>
      <c r="C35" s="13" t="s">
        <v>428</v>
      </c>
      <c r="D35" s="14"/>
      <c r="E35" s="15">
        <v>2246128</v>
      </c>
      <c r="F35" s="16"/>
      <c r="G35" s="15">
        <v>2246128</v>
      </c>
      <c r="H35" s="16"/>
      <c r="I35" s="17">
        <v>180779.09</v>
      </c>
    </row>
    <row r="36" spans="1:9" s="5" customFormat="1" ht="15" customHeight="1" x14ac:dyDescent="0.25">
      <c r="A36" s="11">
        <v>3700</v>
      </c>
      <c r="B36" s="12"/>
      <c r="C36" s="13" t="s">
        <v>429</v>
      </c>
      <c r="D36" s="14"/>
      <c r="E36" s="15">
        <v>49500</v>
      </c>
      <c r="F36" s="16"/>
      <c r="G36" s="15">
        <v>49500</v>
      </c>
      <c r="H36" s="16"/>
      <c r="I36" s="17">
        <v>1100</v>
      </c>
    </row>
    <row r="37" spans="1:9" s="5" customFormat="1" ht="15" customHeight="1" x14ac:dyDescent="0.25">
      <c r="A37" s="11">
        <v>3900</v>
      </c>
      <c r="B37" s="12"/>
      <c r="C37" s="13" t="s">
        <v>215</v>
      </c>
      <c r="D37" s="14"/>
      <c r="E37" s="15">
        <v>1507505</v>
      </c>
      <c r="F37" s="16"/>
      <c r="G37" s="15">
        <v>1507505</v>
      </c>
      <c r="H37" s="16"/>
      <c r="I37" s="17">
        <v>178480.15</v>
      </c>
    </row>
    <row r="38" spans="1:9" s="5" customFormat="1" ht="15" customHeight="1" x14ac:dyDescent="0.25">
      <c r="A38" s="11">
        <v>6100</v>
      </c>
      <c r="B38" s="12"/>
      <c r="C38" s="13" t="s">
        <v>430</v>
      </c>
      <c r="D38" s="14"/>
      <c r="E38" s="15">
        <v>4400170</v>
      </c>
      <c r="F38" s="16"/>
      <c r="G38" s="15">
        <v>4400170</v>
      </c>
      <c r="H38" s="16"/>
      <c r="I38" s="18">
        <v>0</v>
      </c>
    </row>
    <row r="39" spans="1:9" s="5" customFormat="1" ht="12" x14ac:dyDescent="0.25"/>
    <row r="40" spans="1:9" s="5" customFormat="1" ht="12" x14ac:dyDescent="0.25"/>
    <row r="41" spans="1:9" s="5" customFormat="1" ht="12" x14ac:dyDescent="0.25"/>
    <row r="42" spans="1:9" s="5" customFormat="1" ht="12" x14ac:dyDescent="0.25">
      <c r="A42" s="69" t="s">
        <v>453</v>
      </c>
      <c r="B42" s="70"/>
      <c r="C42" s="70"/>
      <c r="D42" s="70"/>
      <c r="E42" s="70"/>
      <c r="F42" s="70"/>
      <c r="G42" s="70"/>
      <c r="H42" s="70"/>
      <c r="I42" s="71"/>
    </row>
    <row r="43" spans="1:9" s="5" customFormat="1" ht="12" x14ac:dyDescent="0.25">
      <c r="A43" s="72"/>
      <c r="B43" s="73"/>
      <c r="C43" s="73"/>
      <c r="D43" s="73"/>
      <c r="E43" s="73"/>
      <c r="F43" s="73"/>
      <c r="G43" s="73"/>
      <c r="H43" s="73"/>
      <c r="I43" s="74"/>
    </row>
    <row r="44" spans="1:9" s="5" customFormat="1" ht="12" x14ac:dyDescent="0.25">
      <c r="A44" s="75" t="s">
        <v>454</v>
      </c>
      <c r="B44" s="75" t="s">
        <v>455</v>
      </c>
      <c r="C44" s="75"/>
      <c r="D44" s="75" t="s">
        <v>456</v>
      </c>
      <c r="E44" s="75"/>
      <c r="F44" s="75" t="s">
        <v>457</v>
      </c>
      <c r="G44" s="75"/>
      <c r="H44" s="75" t="s">
        <v>458</v>
      </c>
      <c r="I44" s="75"/>
    </row>
    <row r="45" spans="1:9" s="5" customFormat="1" ht="31.5" customHeight="1" x14ac:dyDescent="0.25">
      <c r="A45" s="75"/>
      <c r="B45" s="75"/>
      <c r="C45" s="75"/>
      <c r="D45" s="75"/>
      <c r="E45" s="75"/>
      <c r="F45" s="75"/>
      <c r="G45" s="75"/>
      <c r="H45" s="75"/>
      <c r="I45" s="75"/>
    </row>
    <row r="46" spans="1:9" s="5" customFormat="1" ht="47.25" customHeight="1" x14ac:dyDescent="0.25">
      <c r="A46" s="19">
        <v>1131</v>
      </c>
      <c r="B46" s="13" t="str">
        <f>VLOOKUP(A46,'Hoja1 (2)'!G2:K419,2,0)</f>
        <v>Sueldos base al personal permanente.</v>
      </c>
      <c r="C46" s="14"/>
      <c r="D46" s="20"/>
      <c r="E46" s="21">
        <f>270000+E47</f>
        <v>7417133</v>
      </c>
      <c r="F46" s="22"/>
      <c r="G46" s="23">
        <f>270000+G47</f>
        <v>7416172.7000000002</v>
      </c>
      <c r="H46" s="22"/>
      <c r="I46" s="23">
        <f>90000+I47</f>
        <v>1540012.42</v>
      </c>
    </row>
    <row r="47" spans="1:9" s="5" customFormat="1" ht="38.25" hidden="1" customHeight="1" x14ac:dyDescent="0.25">
      <c r="A47" s="19">
        <v>1131</v>
      </c>
      <c r="B47" s="13" t="str">
        <f>VLOOKUP(A47,'Hoja1 (2)'!G3:K420,2,0)</f>
        <v>Sueldos base al personal permanente.</v>
      </c>
      <c r="C47" s="14"/>
      <c r="D47" s="20"/>
      <c r="E47" s="21">
        <v>7147133</v>
      </c>
      <c r="F47" s="22"/>
      <c r="G47" s="23">
        <v>7146172.7000000002</v>
      </c>
      <c r="H47" s="22"/>
      <c r="I47" s="23">
        <v>1450012.42</v>
      </c>
    </row>
    <row r="48" spans="1:9" s="5" customFormat="1" ht="42" customHeight="1" x14ac:dyDescent="0.25">
      <c r="A48" s="19">
        <v>1132</v>
      </c>
      <c r="B48" s="13" t="str">
        <f>VLOOKUP(A48,'Hoja1 (2)'!G4:K421,2,0)</f>
        <v>Sueldos al personal a lista de raya base.</v>
      </c>
      <c r="C48" s="14"/>
      <c r="D48" s="20"/>
      <c r="E48" s="21">
        <v>188851</v>
      </c>
      <c r="F48" s="22"/>
      <c r="G48" s="23">
        <v>189811.3</v>
      </c>
      <c r="H48" s="22"/>
      <c r="I48" s="23">
        <v>48173.3</v>
      </c>
    </row>
    <row r="49" spans="1:9" s="5" customFormat="1" ht="37.5" customHeight="1" x14ac:dyDescent="0.25">
      <c r="A49" s="19">
        <v>1211</v>
      </c>
      <c r="B49" s="13" t="str">
        <f>VLOOKUP(A49,'Hoja1 (2)'!G5:K422,2,0)</f>
        <v>Honorarios asimilables a salarios.</v>
      </c>
      <c r="C49" s="14"/>
      <c r="D49" s="20"/>
      <c r="E49" s="21">
        <v>31109000</v>
      </c>
      <c r="F49" s="22"/>
      <c r="G49" s="23">
        <v>31109000</v>
      </c>
      <c r="H49" s="22"/>
      <c r="I49" s="23">
        <v>6508950</v>
      </c>
    </row>
    <row r="50" spans="1:9" s="5" customFormat="1" ht="40.5" customHeight="1" x14ac:dyDescent="0.25">
      <c r="A50" s="19">
        <v>1221</v>
      </c>
      <c r="B50" s="13" t="str">
        <f>VLOOKUP(A50,'Hoja1 (2)'!G6:K423,2,0)</f>
        <v>Sueldos base al personal eventual.</v>
      </c>
      <c r="C50" s="14"/>
      <c r="D50" s="20"/>
      <c r="E50" s="21">
        <v>3342480</v>
      </c>
      <c r="F50" s="22"/>
      <c r="G50" s="23">
        <v>3342480</v>
      </c>
      <c r="H50" s="22"/>
      <c r="I50" s="23">
        <v>656342.88</v>
      </c>
    </row>
    <row r="51" spans="1:9" s="5" customFormat="1" ht="60.75" customHeight="1" x14ac:dyDescent="0.25">
      <c r="A51" s="19">
        <v>1311</v>
      </c>
      <c r="B51" s="13" t="str">
        <f>VLOOKUP(A51,'Hoja1 (2)'!G7:K424,2,0)</f>
        <v>Prima quinquenal por años de servicios efectivos prestados.</v>
      </c>
      <c r="C51" s="14"/>
      <c r="D51" s="24"/>
      <c r="E51" s="21">
        <v>62928</v>
      </c>
      <c r="F51" s="22"/>
      <c r="G51" s="23">
        <v>62928</v>
      </c>
      <c r="H51" s="22"/>
      <c r="I51" s="23">
        <v>13422</v>
      </c>
    </row>
    <row r="52" spans="1:9" s="5" customFormat="1" ht="30" customHeight="1" x14ac:dyDescent="0.25">
      <c r="A52" s="19">
        <v>1321</v>
      </c>
      <c r="B52" s="13" t="str">
        <f>VLOOKUP(A52,'Hoja1 (2)'!G8:K425,2,0)</f>
        <v>Prima de vacaciones.</v>
      </c>
      <c r="C52" s="14"/>
      <c r="D52" s="24"/>
      <c r="E52" s="21">
        <v>194328</v>
      </c>
      <c r="F52" s="22"/>
      <c r="G52" s="23">
        <v>194328</v>
      </c>
      <c r="H52" s="22"/>
      <c r="I52" s="23">
        <v>0</v>
      </c>
    </row>
    <row r="53" spans="1:9" s="5" customFormat="1" ht="37.5" customHeight="1" x14ac:dyDescent="0.25">
      <c r="A53" s="19">
        <v>1323</v>
      </c>
      <c r="B53" s="13" t="str">
        <f>VLOOKUP(A53,'Hoja1 (2)'!G9:K426,2,0)</f>
        <v>Gratificación de fin de año.</v>
      </c>
      <c r="C53" s="14"/>
      <c r="D53" s="24"/>
      <c r="E53" s="21">
        <v>1989572</v>
      </c>
      <c r="F53" s="22"/>
      <c r="G53" s="23">
        <v>1989572</v>
      </c>
      <c r="H53" s="22"/>
      <c r="I53" s="23">
        <v>3544.05</v>
      </c>
    </row>
    <row r="54" spans="1:9" s="5" customFormat="1" ht="32.25" customHeight="1" x14ac:dyDescent="0.25">
      <c r="A54" s="19">
        <v>1323</v>
      </c>
      <c r="B54" s="13" t="str">
        <f>VLOOKUP(A54,'Hoja1 (2)'!G10:K427,2,0)</f>
        <v>Gratificación de fin de año.</v>
      </c>
      <c r="C54" s="14"/>
      <c r="D54" s="24"/>
      <c r="E54" s="21">
        <v>371387</v>
      </c>
      <c r="F54" s="22"/>
      <c r="G54" s="23">
        <v>371387</v>
      </c>
      <c r="H54" s="22"/>
      <c r="I54" s="23">
        <v>0</v>
      </c>
    </row>
    <row r="55" spans="1:9" s="5" customFormat="1" ht="34.5" customHeight="1" x14ac:dyDescent="0.25">
      <c r="A55" s="19">
        <v>1331</v>
      </c>
      <c r="B55" s="13" t="str">
        <f>VLOOKUP(A55,'Hoja1 (2)'!G11:K428,2,0)</f>
        <v>Horas extraordinarias.</v>
      </c>
      <c r="C55" s="14"/>
      <c r="D55" s="24"/>
      <c r="E55" s="21">
        <v>480000</v>
      </c>
      <c r="F55" s="22"/>
      <c r="G55" s="23">
        <v>480000</v>
      </c>
      <c r="H55" s="22"/>
      <c r="I55" s="23">
        <v>77322.36</v>
      </c>
    </row>
    <row r="56" spans="1:9" s="5" customFormat="1" ht="30" customHeight="1" x14ac:dyDescent="0.25">
      <c r="A56" s="19">
        <v>1341</v>
      </c>
      <c r="B56" s="13" t="str">
        <f>VLOOKUP(A56,'Hoja1 (2)'!G12:K429,2,0)</f>
        <v>Compensaciones.</v>
      </c>
      <c r="C56" s="14"/>
      <c r="D56" s="24"/>
      <c r="E56" s="21">
        <v>27000</v>
      </c>
      <c r="F56" s="22"/>
      <c r="G56" s="23">
        <v>27000</v>
      </c>
      <c r="H56" s="22"/>
      <c r="I56" s="23">
        <v>24300</v>
      </c>
    </row>
    <row r="57" spans="1:9" s="5" customFormat="1" ht="46.5" customHeight="1" x14ac:dyDescent="0.25">
      <c r="A57" s="19">
        <v>1342</v>
      </c>
      <c r="B57" s="13" t="str">
        <f>VLOOKUP(A57,'Hoja1 (2)'!G13:K430,2,0)</f>
        <v>Compensaciones por servicios eventuales.</v>
      </c>
      <c r="C57" s="14"/>
      <c r="D57" s="24"/>
      <c r="E57" s="21">
        <v>240000</v>
      </c>
      <c r="F57" s="22"/>
      <c r="G57" s="23">
        <v>240000</v>
      </c>
      <c r="H57" s="22"/>
      <c r="I57" s="23">
        <v>12542.12</v>
      </c>
    </row>
    <row r="58" spans="1:9" s="5" customFormat="1" ht="55.5" customHeight="1" x14ac:dyDescent="0.25">
      <c r="A58" s="19">
        <v>1411</v>
      </c>
      <c r="B58" s="13" t="str">
        <f>VLOOKUP(A58,'Hoja1 (2)'!G14:K431,2,0)</f>
        <v>Aportaciones a instituciones de seguridad social.</v>
      </c>
      <c r="C58" s="14"/>
      <c r="D58" s="24"/>
      <c r="E58" s="21">
        <f>707770+E59+E60</f>
        <v>978812</v>
      </c>
      <c r="F58" s="22"/>
      <c r="G58" s="23">
        <f>707770+G59+G60</f>
        <v>978812</v>
      </c>
      <c r="H58" s="22"/>
      <c r="I58" s="23">
        <f>136425.33+I59+I60</f>
        <v>180167.67999999999</v>
      </c>
    </row>
    <row r="59" spans="1:9" s="5" customFormat="1" ht="90" hidden="1" customHeight="1" x14ac:dyDescent="0.25">
      <c r="A59" s="19">
        <v>1411</v>
      </c>
      <c r="B59" s="13" t="str">
        <f>VLOOKUP(A59,'Hoja1 (2)'!G15:K432,2,0)</f>
        <v>Aportaciones a instituciones de seguridad social.</v>
      </c>
      <c r="C59" s="14"/>
      <c r="D59" s="24"/>
      <c r="E59" s="21">
        <v>14000</v>
      </c>
      <c r="F59" s="22"/>
      <c r="G59" s="23">
        <v>14000</v>
      </c>
      <c r="H59" s="22"/>
      <c r="I59" s="23">
        <v>2723</v>
      </c>
    </row>
    <row r="60" spans="1:9" s="5" customFormat="1" ht="90" hidden="1" customHeight="1" x14ac:dyDescent="0.25">
      <c r="A60" s="19">
        <v>1411</v>
      </c>
      <c r="B60" s="13" t="str">
        <f>VLOOKUP(A60,'Hoja1 (2)'!G16:K433,2,0)</f>
        <v>Aportaciones a instituciones de seguridad social.</v>
      </c>
      <c r="C60" s="14"/>
      <c r="D60" s="24"/>
      <c r="E60" s="21">
        <v>257042</v>
      </c>
      <c r="F60" s="22"/>
      <c r="G60" s="23">
        <v>257042</v>
      </c>
      <c r="H60" s="22"/>
      <c r="I60" s="23">
        <v>41019.35</v>
      </c>
    </row>
    <row r="61" spans="1:9" s="5" customFormat="1" ht="43.5" customHeight="1" x14ac:dyDescent="0.25">
      <c r="A61" s="19">
        <v>1421</v>
      </c>
      <c r="B61" s="13" t="str">
        <f>VLOOKUP(A61,'Hoja1 (2)'!G17:K434,2,0)</f>
        <v>Aportaciones a fondos de vivienda.</v>
      </c>
      <c r="C61" s="14"/>
      <c r="D61" s="24"/>
      <c r="E61" s="21">
        <f>345072+E62</f>
        <v>354580</v>
      </c>
      <c r="F61" s="22"/>
      <c r="G61" s="23">
        <f>345072+G62</f>
        <v>354580</v>
      </c>
      <c r="H61" s="22"/>
      <c r="I61" s="23">
        <f>53029.78+I62</f>
        <v>55047.78</v>
      </c>
    </row>
    <row r="62" spans="1:9" s="5" customFormat="1" ht="60" hidden="1" customHeight="1" x14ac:dyDescent="0.25">
      <c r="A62" s="19">
        <v>1421</v>
      </c>
      <c r="B62" s="13" t="str">
        <f>VLOOKUP(A62,'Hoja1 (2)'!G18:K435,2,0)</f>
        <v>Aportaciones a fondos de vivienda.</v>
      </c>
      <c r="C62" s="14"/>
      <c r="D62" s="24"/>
      <c r="E62" s="21">
        <v>9508</v>
      </c>
      <c r="F62" s="22"/>
      <c r="G62" s="23">
        <v>9508</v>
      </c>
      <c r="H62" s="22"/>
      <c r="I62" s="23">
        <v>2018</v>
      </c>
    </row>
    <row r="63" spans="1:9" s="5" customFormat="1" ht="81" customHeight="1" x14ac:dyDescent="0.25">
      <c r="A63" s="19">
        <v>1431</v>
      </c>
      <c r="B63" s="13" t="str">
        <f>VLOOKUP(A63,'Hoja1 (2)'!G19:K436,2,0)</f>
        <v>Aportaciones al sistema para el retiro o a la administradora de fondos para el retiro y ahorro solidario.</v>
      </c>
      <c r="C63" s="14"/>
      <c r="D63" s="24"/>
      <c r="E63" s="21">
        <v>350000</v>
      </c>
      <c r="F63" s="22"/>
      <c r="G63" s="23">
        <v>350000</v>
      </c>
      <c r="H63" s="22"/>
      <c r="I63" s="23">
        <v>56003.22</v>
      </c>
    </row>
    <row r="64" spans="1:9" s="5" customFormat="1" ht="38.25" customHeight="1" x14ac:dyDescent="0.25">
      <c r="A64" s="19">
        <v>1441</v>
      </c>
      <c r="B64" s="13" t="str">
        <f>VLOOKUP(A64,'Hoja1 (2)'!G20:K437,2,0)</f>
        <v>Primas por seguro de vida del personal civil.</v>
      </c>
      <c r="C64" s="14"/>
      <c r="D64" s="24"/>
      <c r="E64" s="21">
        <v>450000</v>
      </c>
      <c r="F64" s="22"/>
      <c r="G64" s="23">
        <v>450000</v>
      </c>
      <c r="H64" s="22"/>
      <c r="I64" s="23">
        <v>86653.57</v>
      </c>
    </row>
    <row r="65" spans="1:9" s="5" customFormat="1" ht="29.25" customHeight="1" x14ac:dyDescent="0.25">
      <c r="A65" s="19">
        <v>1443</v>
      </c>
      <c r="B65" s="13" t="str">
        <f>VLOOKUP(A65,'Hoja1 (2)'!G21:K438,2,0)</f>
        <v>Primas por seguro de retiro del personal al servicio de las unidades responsables del gasto del Distrito Federal.</v>
      </c>
      <c r="C65" s="14"/>
      <c r="D65" s="24"/>
      <c r="E65" s="21">
        <v>52000</v>
      </c>
      <c r="F65" s="22"/>
      <c r="G65" s="23">
        <v>52000</v>
      </c>
      <c r="H65" s="22"/>
      <c r="I65" s="23">
        <v>7145.5</v>
      </c>
    </row>
    <row r="66" spans="1:9" s="5" customFormat="1" ht="54.75" customHeight="1" x14ac:dyDescent="0.25">
      <c r="A66" s="19">
        <v>1511</v>
      </c>
      <c r="B66" s="13" t="str">
        <f>VLOOKUP(A66,'Hoja1 (2)'!G22:K439,2,0)</f>
        <v>Cuotas para el fondo de ahorro y fondo de trabajo.</v>
      </c>
      <c r="C66" s="14"/>
      <c r="D66" s="24"/>
      <c r="E66" s="21">
        <v>283474</v>
      </c>
      <c r="F66" s="22"/>
      <c r="G66" s="23">
        <v>283474</v>
      </c>
      <c r="H66" s="22"/>
      <c r="I66" s="23">
        <v>24442.400000000001</v>
      </c>
    </row>
    <row r="67" spans="1:9" s="5" customFormat="1" ht="12" x14ac:dyDescent="0.25">
      <c r="A67" s="19">
        <v>1541</v>
      </c>
      <c r="B67" s="13" t="str">
        <f>VLOOKUP(A67,'Hoja1 (2)'!G23:K440,2,0)</f>
        <v>Vales.</v>
      </c>
      <c r="C67" s="14"/>
      <c r="D67" s="24"/>
      <c r="E67" s="21">
        <f>218664+E68+E69</f>
        <v>722420</v>
      </c>
      <c r="F67" s="22"/>
      <c r="G67" s="23">
        <f>218664+G68+G69</f>
        <v>722420</v>
      </c>
      <c r="H67" s="22"/>
      <c r="I67" s="23">
        <f>56000+I68+I69</f>
        <v>56000</v>
      </c>
    </row>
    <row r="68" spans="1:9" s="5" customFormat="1" ht="15" hidden="1" customHeight="1" x14ac:dyDescent="0.25">
      <c r="A68" s="19">
        <v>1541</v>
      </c>
      <c r="B68" s="13" t="str">
        <f>VLOOKUP(A68,'Hoja1 (2)'!G24:K441,2,0)</f>
        <v>Vales.</v>
      </c>
      <c r="C68" s="14"/>
      <c r="D68" s="24"/>
      <c r="E68" s="21">
        <v>229125</v>
      </c>
      <c r="F68" s="22"/>
      <c r="G68" s="23">
        <v>229125</v>
      </c>
      <c r="H68" s="22"/>
      <c r="I68" s="23">
        <v>0</v>
      </c>
    </row>
    <row r="69" spans="1:9" s="5" customFormat="1" ht="15" hidden="1" customHeight="1" x14ac:dyDescent="0.25">
      <c r="A69" s="19">
        <v>1541</v>
      </c>
      <c r="B69" s="13" t="str">
        <f>VLOOKUP(A69,'Hoja1 (2)'!G25:K442,2,0)</f>
        <v>Vales.</v>
      </c>
      <c r="C69" s="14"/>
      <c r="D69" s="24"/>
      <c r="E69" s="21">
        <v>274631</v>
      </c>
      <c r="F69" s="22"/>
      <c r="G69" s="23">
        <v>274631</v>
      </c>
      <c r="H69" s="22"/>
      <c r="I69" s="23">
        <v>0</v>
      </c>
    </row>
    <row r="70" spans="1:9" s="5" customFormat="1" ht="29.25" customHeight="1" x14ac:dyDescent="0.25">
      <c r="A70" s="19">
        <v>1542</v>
      </c>
      <c r="B70" s="13" t="str">
        <f>VLOOKUP(A70,'Hoja1 (2)'!G26:K443,2,0)</f>
        <v>Apoyo económico por defunción de familiares directos.</v>
      </c>
      <c r="C70" s="14"/>
      <c r="D70" s="24"/>
      <c r="E70" s="21">
        <v>20000</v>
      </c>
      <c r="F70" s="22"/>
      <c r="G70" s="23">
        <v>20000</v>
      </c>
      <c r="H70" s="22"/>
      <c r="I70" s="23">
        <v>4328.34</v>
      </c>
    </row>
    <row r="71" spans="1:9" s="5" customFormat="1" ht="27" customHeight="1" x14ac:dyDescent="0.25">
      <c r="A71" s="19">
        <v>1544</v>
      </c>
      <c r="B71" s="13" t="str">
        <f>VLOOKUP(A71,'Hoja1 (2)'!G27:K444,2,0)</f>
        <v>Asignaciones para requerimiento de cargos de servidores públicos de nivel técnico operativo, de confianza y personal de la rama médica.</v>
      </c>
      <c r="C71" s="14"/>
      <c r="D71" s="24"/>
      <c r="E71" s="21">
        <v>462482</v>
      </c>
      <c r="F71" s="22"/>
      <c r="G71" s="23">
        <v>462482</v>
      </c>
      <c r="H71" s="22"/>
      <c r="I71" s="23">
        <v>85540.62</v>
      </c>
    </row>
    <row r="72" spans="1:9" s="5" customFormat="1" ht="27" customHeight="1" x14ac:dyDescent="0.25">
      <c r="A72" s="19">
        <v>1545</v>
      </c>
      <c r="B72" s="13" t="str">
        <f>VLOOKUP(A72,'Hoja1 (2)'!G28:K445,2,0)</f>
        <v>Asignaciones para prestaciones a personal sindicalizado y no sindicalizado.</v>
      </c>
      <c r="C72" s="14"/>
      <c r="D72" s="24"/>
      <c r="E72" s="21">
        <f>30000+E73+E74</f>
        <v>304666</v>
      </c>
      <c r="F72" s="22"/>
      <c r="G72" s="23">
        <f>30000+G73+G74</f>
        <v>304666</v>
      </c>
      <c r="H72" s="22"/>
      <c r="I72" s="23">
        <f>15516.7+I73+I74</f>
        <v>53957.7</v>
      </c>
    </row>
    <row r="73" spans="1:9" s="5" customFormat="1" ht="15" hidden="1" customHeight="1" x14ac:dyDescent="0.25">
      <c r="A73" s="19">
        <v>1545</v>
      </c>
      <c r="B73" s="13" t="str">
        <f>VLOOKUP(A73,'Hoja1 (2)'!G29:K446,2,0)</f>
        <v>Asignaciones para prestaciones a personal sindicalizado y no sindicalizado.</v>
      </c>
      <c r="C73" s="14"/>
      <c r="D73" s="24"/>
      <c r="E73" s="21">
        <v>228837</v>
      </c>
      <c r="F73" s="22"/>
      <c r="G73" s="23">
        <v>228837</v>
      </c>
      <c r="H73" s="22"/>
      <c r="I73" s="23">
        <v>35492.839999999997</v>
      </c>
    </row>
    <row r="74" spans="1:9" s="5" customFormat="1" ht="15" hidden="1" customHeight="1" x14ac:dyDescent="0.25">
      <c r="A74" s="19">
        <v>1545</v>
      </c>
      <c r="B74" s="13" t="str">
        <f>VLOOKUP(A74,'Hoja1 (2)'!G30:K447,2,0)</f>
        <v>Asignaciones para prestaciones a personal sindicalizado y no sindicalizado.</v>
      </c>
      <c r="C74" s="14"/>
      <c r="D74" s="24"/>
      <c r="E74" s="21">
        <v>45829</v>
      </c>
      <c r="F74" s="22"/>
      <c r="G74" s="23">
        <v>45829</v>
      </c>
      <c r="H74" s="22"/>
      <c r="I74" s="23">
        <v>2948.16</v>
      </c>
    </row>
    <row r="75" spans="1:9" s="5" customFormat="1" ht="49.5" customHeight="1" x14ac:dyDescent="0.25">
      <c r="A75" s="19">
        <v>1546</v>
      </c>
      <c r="B75" s="13" t="str">
        <f>VLOOKUP(A75,'Hoja1 (2)'!G31:K448,2,0)</f>
        <v>Otras prestaciones contractuales.</v>
      </c>
      <c r="C75" s="14"/>
      <c r="D75" s="24"/>
      <c r="E75" s="21">
        <v>420000</v>
      </c>
      <c r="F75" s="22"/>
      <c r="G75" s="23">
        <v>420000</v>
      </c>
      <c r="H75" s="22"/>
      <c r="I75" s="23">
        <v>97200</v>
      </c>
    </row>
    <row r="76" spans="1:9" s="5" customFormat="1" ht="42.75" customHeight="1" x14ac:dyDescent="0.25">
      <c r="A76" s="19">
        <v>1547</v>
      </c>
      <c r="B76" s="13" t="str">
        <f>VLOOKUP(A76,'Hoja1 (2)'!G32:K449,2,0)</f>
        <v>Asignaciones conmemorativas.</v>
      </c>
      <c r="C76" s="14"/>
      <c r="D76" s="24"/>
      <c r="E76" s="21">
        <v>21500</v>
      </c>
      <c r="F76" s="22"/>
      <c r="G76" s="23">
        <v>21500</v>
      </c>
      <c r="H76" s="22"/>
      <c r="I76" s="23">
        <v>0</v>
      </c>
    </row>
    <row r="77" spans="1:9" s="5" customFormat="1" ht="46.5" customHeight="1" x14ac:dyDescent="0.25">
      <c r="A77" s="19">
        <v>1548</v>
      </c>
      <c r="B77" s="13" t="str">
        <f>VLOOKUP(A77,'Hoja1 (2)'!G33:K450,2,0)</f>
        <v>Asignaciones para pago de antigüedad.</v>
      </c>
      <c r="C77" s="14"/>
      <c r="D77" s="24"/>
      <c r="E77" s="21">
        <v>500000</v>
      </c>
      <c r="F77" s="22"/>
      <c r="G77" s="23">
        <v>500000</v>
      </c>
      <c r="H77" s="22"/>
      <c r="I77" s="23">
        <v>126070.47</v>
      </c>
    </row>
    <row r="78" spans="1:9" s="5" customFormat="1" ht="51" customHeight="1" x14ac:dyDescent="0.25">
      <c r="A78" s="19">
        <v>1551</v>
      </c>
      <c r="B78" s="13" t="str">
        <f>VLOOKUP(A78,'Hoja1 (2)'!G34:K451,2,0)</f>
        <v>Apoyos a la capacitación de los servidores públicos.</v>
      </c>
      <c r="C78" s="14"/>
      <c r="D78" s="24"/>
      <c r="E78" s="21">
        <v>3000</v>
      </c>
      <c r="F78" s="22"/>
      <c r="G78" s="23">
        <v>3000</v>
      </c>
      <c r="H78" s="22"/>
      <c r="I78" s="23">
        <v>600</v>
      </c>
    </row>
    <row r="79" spans="1:9" s="5" customFormat="1" ht="15" customHeight="1" x14ac:dyDescent="0.25">
      <c r="A79" s="19">
        <v>1591</v>
      </c>
      <c r="B79" s="13" t="str">
        <f>VLOOKUP(A79,'Hoja1 (2)'!G35:K452,2,0)</f>
        <v>Asignaciones para requerimiento de cargos de servidores públicos superiores y de mandos medios así como de líderes coordinadores y enlaces.</v>
      </c>
      <c r="C79" s="14"/>
      <c r="D79" s="24"/>
      <c r="E79" s="21">
        <v>10921596</v>
      </c>
      <c r="F79" s="22"/>
      <c r="G79" s="23">
        <v>10921596</v>
      </c>
      <c r="H79" s="22"/>
      <c r="I79" s="23">
        <v>2437755</v>
      </c>
    </row>
    <row r="80" spans="1:9" s="5" customFormat="1" ht="32.25" customHeight="1" x14ac:dyDescent="0.25">
      <c r="A80" s="19">
        <v>1593</v>
      </c>
      <c r="B80" s="13" t="str">
        <f>VLOOKUP(A80,'Hoja1 (2)'!G36:K453,2,0)</f>
        <v>Becas a hijos de trabajadores.</v>
      </c>
      <c r="C80" s="14"/>
      <c r="D80" s="24"/>
      <c r="E80" s="21">
        <v>60000</v>
      </c>
      <c r="F80" s="22"/>
      <c r="G80" s="23">
        <v>60000</v>
      </c>
      <c r="H80" s="22"/>
      <c r="I80" s="23">
        <v>7857</v>
      </c>
    </row>
    <row r="81" spans="1:9" s="5" customFormat="1" ht="36" customHeight="1" x14ac:dyDescent="0.25">
      <c r="A81" s="19">
        <v>1599</v>
      </c>
      <c r="B81" s="13" t="str">
        <f>VLOOKUP(A81,'Hoja1 (2)'!G37:K454,2,0)</f>
        <v>Otras prestaciones sociales y económicas.</v>
      </c>
      <c r="C81" s="14"/>
      <c r="D81" s="24"/>
      <c r="E81" s="21">
        <v>422400</v>
      </c>
      <c r="F81" s="22"/>
      <c r="G81" s="23">
        <v>422400</v>
      </c>
      <c r="H81" s="22"/>
      <c r="I81" s="23">
        <v>103220</v>
      </c>
    </row>
    <row r="82" spans="1:9" s="5" customFormat="1" ht="72" customHeight="1" x14ac:dyDescent="0.25">
      <c r="A82" s="19">
        <v>1711</v>
      </c>
      <c r="B82" s="13" t="str">
        <f>VLOOKUP(A82,'Hoja1 (2)'!G38:K455,2,0)</f>
        <v>Estímulos por productividad, eficiencia y calidad en el desempeño.</v>
      </c>
      <c r="C82" s="14"/>
      <c r="D82" s="24"/>
      <c r="E82" s="21">
        <v>30285</v>
      </c>
      <c r="F82" s="22"/>
      <c r="G82" s="23">
        <v>30285</v>
      </c>
      <c r="H82" s="22"/>
      <c r="I82" s="23">
        <v>0</v>
      </c>
    </row>
    <row r="83" spans="1:9" s="5" customFormat="1" ht="45" customHeight="1" x14ac:dyDescent="0.25">
      <c r="A83" s="19">
        <v>1713</v>
      </c>
      <c r="B83" s="13" t="str">
        <f>VLOOKUP(A83,'Hoja1 (2)'!G39:K456,2,0)</f>
        <v>Premio de antigüedad.</v>
      </c>
      <c r="C83" s="14"/>
      <c r="D83" s="24"/>
      <c r="E83" s="21">
        <v>50000</v>
      </c>
      <c r="F83" s="22"/>
      <c r="G83" s="23">
        <v>50000</v>
      </c>
      <c r="H83" s="22"/>
      <c r="I83" s="23">
        <v>0</v>
      </c>
    </row>
    <row r="84" spans="1:9" s="5" customFormat="1" ht="30" customHeight="1" x14ac:dyDescent="0.25">
      <c r="A84" s="19">
        <v>1714</v>
      </c>
      <c r="B84" s="13" t="str">
        <f>VLOOKUP(A84,'Hoja1 (2)'!G40:K457,2,0)</f>
        <v>Premio de asistencia.</v>
      </c>
      <c r="C84" s="14"/>
      <c r="D84" s="24"/>
      <c r="E84" s="21">
        <v>294133</v>
      </c>
      <c r="F84" s="22"/>
      <c r="G84" s="23">
        <v>294133</v>
      </c>
      <c r="H84" s="22"/>
      <c r="I84" s="23">
        <v>76459.600000000006</v>
      </c>
    </row>
    <row r="85" spans="1:9" s="5" customFormat="1" ht="30" customHeight="1" x14ac:dyDescent="0.25">
      <c r="A85" s="19">
        <v>1719</v>
      </c>
      <c r="B85" s="13" t="str">
        <f>VLOOKUP(A85,'Hoja1 (2)'!G41:K458,2,0)</f>
        <v>Otros estímulos.</v>
      </c>
      <c r="C85" s="14"/>
      <c r="D85" s="24"/>
      <c r="E85" s="21">
        <v>3000</v>
      </c>
      <c r="F85" s="22"/>
      <c r="G85" s="23">
        <v>3000</v>
      </c>
      <c r="H85" s="22"/>
      <c r="I85" s="23">
        <v>0</v>
      </c>
    </row>
    <row r="86" spans="1:9" s="5" customFormat="1" ht="58.5" customHeight="1" x14ac:dyDescent="0.25">
      <c r="A86" s="19">
        <v>2111</v>
      </c>
      <c r="B86" s="13" t="str">
        <f>VLOOKUP(A86,'Hoja1 (2)'!G42:K459,2,0)</f>
        <v>Materiales, útiles y equipos menores de oficina.</v>
      </c>
      <c r="C86" s="14"/>
      <c r="D86" s="24"/>
      <c r="E86" s="21">
        <f>340000+E87</f>
        <v>540000</v>
      </c>
      <c r="F86" s="22"/>
      <c r="G86" s="23">
        <f>340000+G87</f>
        <v>540000</v>
      </c>
      <c r="H86" s="22"/>
      <c r="I86" s="23">
        <v>1916.72</v>
      </c>
    </row>
    <row r="87" spans="1:9" s="5" customFormat="1" ht="75" hidden="1" customHeight="1" x14ac:dyDescent="0.25">
      <c r="A87" s="19">
        <v>2111</v>
      </c>
      <c r="B87" s="13" t="str">
        <f>VLOOKUP(A87,'Hoja1 (2)'!G43:K460,2,0)</f>
        <v>Materiales, útiles y equipos menores de oficina.</v>
      </c>
      <c r="C87" s="14"/>
      <c r="D87" s="24"/>
      <c r="E87" s="21">
        <v>200000</v>
      </c>
      <c r="F87" s="22"/>
      <c r="G87" s="23">
        <v>200000</v>
      </c>
      <c r="H87" s="22"/>
      <c r="I87" s="23">
        <v>0</v>
      </c>
    </row>
    <row r="88" spans="1:9" s="5" customFormat="1" ht="81.75" customHeight="1" x14ac:dyDescent="0.25">
      <c r="A88" s="19">
        <v>2141</v>
      </c>
      <c r="B88" s="13" t="str">
        <f>VLOOKUP(A88,'Hoja1 (2)'!G44:K461,2,0)</f>
        <v>Materiales, útiles y equipos menores de tecnologías de la información y comunicaciones.</v>
      </c>
      <c r="C88" s="14"/>
      <c r="D88" s="24"/>
      <c r="E88" s="21">
        <v>605000</v>
      </c>
      <c r="F88" s="22"/>
      <c r="G88" s="23">
        <v>605000</v>
      </c>
      <c r="H88" s="22"/>
      <c r="I88" s="23">
        <v>0</v>
      </c>
    </row>
    <row r="89" spans="1:9" s="5" customFormat="1" ht="46.5" customHeight="1" x14ac:dyDescent="0.25">
      <c r="A89" s="19">
        <v>2151</v>
      </c>
      <c r="B89" s="13" t="str">
        <f>VLOOKUP(A89,'Hoja1 (2)'!G45:K462,2,0)</f>
        <v>Material impreso e información digital.</v>
      </c>
      <c r="C89" s="14"/>
      <c r="D89" s="24"/>
      <c r="E89" s="21">
        <f>11000+E90</f>
        <v>30000</v>
      </c>
      <c r="F89" s="22"/>
      <c r="G89" s="23">
        <f>11000+G90</f>
        <v>30000</v>
      </c>
      <c r="H89" s="22"/>
      <c r="I89" s="23">
        <v>0</v>
      </c>
    </row>
    <row r="90" spans="1:9" s="5" customFormat="1" ht="60" hidden="1" customHeight="1" x14ac:dyDescent="0.25">
      <c r="A90" s="19">
        <v>2151</v>
      </c>
      <c r="B90" s="13" t="str">
        <f>VLOOKUP(A90,'Hoja1 (2)'!G46:K463,2,0)</f>
        <v>Material impreso e información digital.</v>
      </c>
      <c r="C90" s="14"/>
      <c r="D90" s="24"/>
      <c r="E90" s="21">
        <v>19000</v>
      </c>
      <c r="F90" s="22"/>
      <c r="G90" s="23">
        <v>19000</v>
      </c>
      <c r="H90" s="22"/>
      <c r="I90" s="23">
        <v>0</v>
      </c>
    </row>
    <row r="91" spans="1:9" s="5" customFormat="1" ht="30" customHeight="1" x14ac:dyDescent="0.25">
      <c r="A91" s="19">
        <v>2161</v>
      </c>
      <c r="B91" s="13" t="str">
        <f>VLOOKUP(A91,'Hoja1 (2)'!G47:K464,2,0)</f>
        <v>Material de limpieza.</v>
      </c>
      <c r="C91" s="14"/>
      <c r="D91" s="24"/>
      <c r="E91" s="21">
        <v>1500</v>
      </c>
      <c r="F91" s="22"/>
      <c r="G91" s="23">
        <v>1500</v>
      </c>
      <c r="H91" s="22"/>
      <c r="I91" s="23">
        <v>0</v>
      </c>
    </row>
    <row r="92" spans="1:9" s="5" customFormat="1" ht="46.5" customHeight="1" x14ac:dyDescent="0.25">
      <c r="A92" s="19">
        <v>2211</v>
      </c>
      <c r="B92" s="13" t="str">
        <f>VLOOKUP(A92,'Hoja1 (2)'!G48:K465,2,0)</f>
        <v>Productos alimenticios y bebidas para personas.</v>
      </c>
      <c r="C92" s="14"/>
      <c r="D92" s="24"/>
      <c r="E92" s="21">
        <v>100000</v>
      </c>
      <c r="F92" s="22"/>
      <c r="G92" s="23">
        <v>100000</v>
      </c>
      <c r="H92" s="22"/>
      <c r="I92" s="23">
        <v>6771.97</v>
      </c>
    </row>
    <row r="93" spans="1:9" s="5" customFormat="1" ht="39" customHeight="1" x14ac:dyDescent="0.25">
      <c r="A93" s="19">
        <v>2419</v>
      </c>
      <c r="B93" s="13" t="str">
        <f>VLOOKUP(A93,'Hoja1 (2)'!G49:K466,2,0)</f>
        <v>Otros productos minerales no metálicos.</v>
      </c>
      <c r="C93" s="14"/>
      <c r="D93" s="24"/>
      <c r="E93" s="21">
        <v>1940</v>
      </c>
      <c r="F93" s="22"/>
      <c r="G93" s="23">
        <v>1940</v>
      </c>
      <c r="H93" s="22"/>
      <c r="I93" s="23">
        <v>0</v>
      </c>
    </row>
    <row r="94" spans="1:9" s="5" customFormat="1" ht="45" customHeight="1" x14ac:dyDescent="0.25">
      <c r="A94" s="19">
        <v>2431</v>
      </c>
      <c r="B94" s="13" t="str">
        <f>VLOOKUP(A94,'Hoja1 (2)'!G50:K467,2,0)</f>
        <v>Cal, yeso y productos de yeso.</v>
      </c>
      <c r="C94" s="14"/>
      <c r="D94" s="24"/>
      <c r="E94" s="21">
        <v>3000</v>
      </c>
      <c r="F94" s="22"/>
      <c r="G94" s="23">
        <v>3000</v>
      </c>
      <c r="H94" s="22"/>
      <c r="I94" s="23">
        <v>0</v>
      </c>
    </row>
    <row r="95" spans="1:9" s="5" customFormat="1" ht="45" customHeight="1" x14ac:dyDescent="0.25">
      <c r="A95" s="19">
        <v>2441</v>
      </c>
      <c r="B95" s="13" t="str">
        <f>VLOOKUP(A95,'Hoja1 (2)'!G51:K468,2,0)</f>
        <v>Madera y productos de madera.</v>
      </c>
      <c r="C95" s="14"/>
      <c r="D95" s="24"/>
      <c r="E95" s="21">
        <v>9000</v>
      </c>
      <c r="F95" s="22"/>
      <c r="G95" s="23">
        <v>9000</v>
      </c>
      <c r="H95" s="22"/>
      <c r="I95" s="23">
        <v>0</v>
      </c>
    </row>
    <row r="96" spans="1:9" s="5" customFormat="1" ht="45" customHeight="1" x14ac:dyDescent="0.25">
      <c r="A96" s="19">
        <v>2451</v>
      </c>
      <c r="B96" s="13" t="str">
        <f>VLOOKUP(A96,'Hoja1 (2)'!G52:K469,2,0)</f>
        <v>Vidrio y productos de vidrio.</v>
      </c>
      <c r="C96" s="14"/>
      <c r="D96" s="24"/>
      <c r="E96" s="21">
        <v>3000</v>
      </c>
      <c r="F96" s="22"/>
      <c r="G96" s="23">
        <v>3000</v>
      </c>
      <c r="H96" s="22"/>
      <c r="I96" s="23">
        <v>0</v>
      </c>
    </row>
    <row r="97" spans="1:9" s="5" customFormat="1" ht="39.75" customHeight="1" x14ac:dyDescent="0.25">
      <c r="A97" s="19">
        <v>2461</v>
      </c>
      <c r="B97" s="13" t="str">
        <f>VLOOKUP(A97,'Hoja1 (2)'!G53:K470,2,0)</f>
        <v>Material eléctrico y electrónico.</v>
      </c>
      <c r="C97" s="14"/>
      <c r="D97" s="24"/>
      <c r="E97" s="21">
        <v>89500</v>
      </c>
      <c r="F97" s="22"/>
      <c r="G97" s="23">
        <v>89500</v>
      </c>
      <c r="H97" s="22"/>
      <c r="I97" s="23">
        <v>276.19</v>
      </c>
    </row>
    <row r="98" spans="1:9" s="5" customFormat="1" ht="51" customHeight="1" x14ac:dyDescent="0.25">
      <c r="A98" s="19">
        <v>2471</v>
      </c>
      <c r="B98" s="13" t="str">
        <f>VLOOKUP(A98,'Hoja1 (2)'!G54:K471,2,0)</f>
        <v>Artículos metálicos para la construcción.</v>
      </c>
      <c r="C98" s="14"/>
      <c r="D98" s="24"/>
      <c r="E98" s="21">
        <v>32800</v>
      </c>
      <c r="F98" s="22"/>
      <c r="G98" s="23">
        <v>32800</v>
      </c>
      <c r="H98" s="22"/>
      <c r="I98" s="23">
        <v>456.2</v>
      </c>
    </row>
    <row r="99" spans="1:9" s="5" customFormat="1" ht="45" customHeight="1" x14ac:dyDescent="0.25">
      <c r="A99" s="19">
        <v>2481</v>
      </c>
      <c r="B99" s="13" t="str">
        <f>VLOOKUP(A99,'Hoja1 (2)'!G55:K472,2,0)</f>
        <v>Materiales complementarios.</v>
      </c>
      <c r="C99" s="14"/>
      <c r="D99" s="24"/>
      <c r="E99" s="21">
        <v>9000</v>
      </c>
      <c r="F99" s="22"/>
      <c r="G99" s="23">
        <v>9000</v>
      </c>
      <c r="H99" s="22"/>
      <c r="I99" s="23">
        <v>0</v>
      </c>
    </row>
    <row r="100" spans="1:9" s="5" customFormat="1" ht="72" customHeight="1" x14ac:dyDescent="0.25">
      <c r="A100" s="19">
        <v>2491</v>
      </c>
      <c r="B100" s="13" t="str">
        <f>VLOOKUP(A100,'Hoja1 (2)'!G56:K473,2,0)</f>
        <v>Otros materiales y artículos de construcción y reparación.</v>
      </c>
      <c r="C100" s="14"/>
      <c r="D100" s="24"/>
      <c r="E100" s="21">
        <v>46500</v>
      </c>
      <c r="F100" s="22"/>
      <c r="G100" s="23">
        <v>46500</v>
      </c>
      <c r="H100" s="22"/>
      <c r="I100" s="23">
        <v>143.09</v>
      </c>
    </row>
    <row r="101" spans="1:9" s="5" customFormat="1" ht="75" customHeight="1" x14ac:dyDescent="0.25">
      <c r="A101" s="19">
        <v>2541</v>
      </c>
      <c r="B101" s="13" t="str">
        <f>VLOOKUP(A101,'Hoja1 (2)'!G57:K474,2,0)</f>
        <v>Materiales, accesorios y suministros médicos.</v>
      </c>
      <c r="C101" s="14"/>
      <c r="D101" s="24"/>
      <c r="E101" s="21">
        <v>10000</v>
      </c>
      <c r="F101" s="22"/>
      <c r="G101" s="23">
        <v>10000</v>
      </c>
      <c r="H101" s="22"/>
      <c r="I101" s="23">
        <v>0</v>
      </c>
    </row>
    <row r="102" spans="1:9" s="5" customFormat="1" ht="75" customHeight="1" x14ac:dyDescent="0.25">
      <c r="A102" s="19">
        <v>2561</v>
      </c>
      <c r="B102" s="13" t="str">
        <f>VLOOKUP(A102,'Hoja1 (2)'!G58:K475,2,0)</f>
        <v>Fibras sintéticas, hules, plásticos y derivados.</v>
      </c>
      <c r="C102" s="14"/>
      <c r="D102" s="24"/>
      <c r="E102" s="21">
        <v>5400</v>
      </c>
      <c r="F102" s="22"/>
      <c r="G102" s="23">
        <v>5400</v>
      </c>
      <c r="H102" s="22"/>
      <c r="I102" s="23">
        <v>0</v>
      </c>
    </row>
    <row r="103" spans="1:9" s="5" customFormat="1" ht="60" customHeight="1" x14ac:dyDescent="0.25">
      <c r="A103" s="19">
        <v>2611</v>
      </c>
      <c r="B103" s="13" t="str">
        <f>VLOOKUP(A103,'Hoja1 (2)'!G59:K476,2,0)</f>
        <v>Combustibles, lubricantes y aditivos.</v>
      </c>
      <c r="C103" s="14"/>
      <c r="D103" s="24"/>
      <c r="E103" s="21">
        <v>240000</v>
      </c>
      <c r="F103" s="22"/>
      <c r="G103" s="23">
        <v>240000</v>
      </c>
      <c r="H103" s="22"/>
      <c r="I103" s="23">
        <v>17422.14</v>
      </c>
    </row>
    <row r="104" spans="1:9" s="5" customFormat="1" ht="30" customHeight="1" x14ac:dyDescent="0.25">
      <c r="A104" s="19">
        <v>2911</v>
      </c>
      <c r="B104" s="13" t="str">
        <f>VLOOKUP(A104,'Hoja1 (2)'!G60:K477,2,0)</f>
        <v>Herramientas menores.</v>
      </c>
      <c r="C104" s="14"/>
      <c r="D104" s="24"/>
      <c r="E104" s="21">
        <f>15000+E105</f>
        <v>24000</v>
      </c>
      <c r="F104" s="22"/>
      <c r="G104" s="23">
        <f>15000+G105</f>
        <v>24000</v>
      </c>
      <c r="H104" s="22"/>
      <c r="I104" s="23">
        <f>0+I105</f>
        <v>292.69</v>
      </c>
    </row>
    <row r="105" spans="1:9" s="5" customFormat="1" ht="45" hidden="1" customHeight="1" x14ac:dyDescent="0.25">
      <c r="A105" s="19">
        <v>2911</v>
      </c>
      <c r="B105" s="13" t="str">
        <f>VLOOKUP(A105,'Hoja1 (2)'!G61:K478,2,0)</f>
        <v>Herramientas menores.</v>
      </c>
      <c r="C105" s="14"/>
      <c r="D105" s="24"/>
      <c r="E105" s="21">
        <v>9000</v>
      </c>
      <c r="F105" s="22"/>
      <c r="G105" s="23">
        <v>9000</v>
      </c>
      <c r="H105" s="22"/>
      <c r="I105" s="23">
        <v>292.69</v>
      </c>
    </row>
    <row r="106" spans="1:9" s="5" customFormat="1" ht="49.5" customHeight="1" x14ac:dyDescent="0.25">
      <c r="A106" s="19">
        <v>2921</v>
      </c>
      <c r="B106" s="13" t="str">
        <f>VLOOKUP(A106,'Hoja1 (2)'!G62:K479,2,0)</f>
        <v>Refacciones y accesorios menores de edificios.</v>
      </c>
      <c r="C106" s="14"/>
      <c r="D106" s="24"/>
      <c r="E106" s="21">
        <f>14000+E107</f>
        <v>27200</v>
      </c>
      <c r="F106" s="22"/>
      <c r="G106" s="23">
        <f>14000+G107</f>
        <v>27200</v>
      </c>
      <c r="H106" s="22"/>
      <c r="I106" s="23">
        <v>0</v>
      </c>
    </row>
    <row r="107" spans="1:9" s="5" customFormat="1" ht="90" hidden="1" customHeight="1" x14ac:dyDescent="0.25">
      <c r="A107" s="19">
        <v>2921</v>
      </c>
      <c r="B107" s="13" t="str">
        <f>VLOOKUP(A107,'Hoja1 (2)'!G63:K480,2,0)</f>
        <v>Refacciones y accesorios menores de edificios.</v>
      </c>
      <c r="C107" s="14"/>
      <c r="D107" s="24"/>
      <c r="E107" s="21">
        <v>13200</v>
      </c>
      <c r="F107" s="22"/>
      <c r="G107" s="23">
        <v>13200</v>
      </c>
      <c r="H107" s="22"/>
      <c r="I107" s="23">
        <v>0</v>
      </c>
    </row>
    <row r="108" spans="1:9" s="5" customFormat="1" ht="90.75" customHeight="1" x14ac:dyDescent="0.25">
      <c r="A108" s="19">
        <v>2931</v>
      </c>
      <c r="B108" s="13" t="str">
        <f>VLOOKUP(A108,'Hoja1 (2)'!G64:K481,2,0)</f>
        <v>Refacciones y accesorios menores de mobiliario y equipo de administración, educacional y recreativo.</v>
      </c>
      <c r="C108" s="14"/>
      <c r="D108" s="24"/>
      <c r="E108" s="21">
        <v>1300</v>
      </c>
      <c r="F108" s="22"/>
      <c r="G108" s="23">
        <v>1300</v>
      </c>
      <c r="H108" s="22"/>
      <c r="I108" s="23">
        <v>0</v>
      </c>
    </row>
    <row r="109" spans="1:9" s="5" customFormat="1" ht="75.75" customHeight="1" x14ac:dyDescent="0.25">
      <c r="A109" s="19">
        <v>2941</v>
      </c>
      <c r="B109" s="13" t="str">
        <f>VLOOKUP(A109,'Hoja1 (2)'!G65:K482,2,0)</f>
        <v>Refacciones y accesorios menores de equipo de cómputo y tecnologías de la información.</v>
      </c>
      <c r="C109" s="14"/>
      <c r="D109" s="24"/>
      <c r="E109" s="21">
        <v>90000</v>
      </c>
      <c r="F109" s="22"/>
      <c r="G109" s="23">
        <v>90000</v>
      </c>
      <c r="H109" s="22"/>
      <c r="I109" s="23">
        <v>0</v>
      </c>
    </row>
    <row r="110" spans="1:9" s="5" customFormat="1" ht="54.75" customHeight="1" x14ac:dyDescent="0.25">
      <c r="A110" s="19">
        <v>2961</v>
      </c>
      <c r="B110" s="13" t="str">
        <f>VLOOKUP(A110,'Hoja1 (2)'!G66:K483,2,0)</f>
        <v>Refacciones y accesorios menores de equipo de transporte.</v>
      </c>
      <c r="C110" s="14"/>
      <c r="D110" s="24"/>
      <c r="E110" s="21">
        <v>6000</v>
      </c>
      <c r="F110" s="22"/>
      <c r="G110" s="23">
        <v>6000</v>
      </c>
      <c r="H110" s="22"/>
      <c r="I110" s="23">
        <v>0</v>
      </c>
    </row>
    <row r="111" spans="1:9" s="5" customFormat="1" ht="45" customHeight="1" x14ac:dyDescent="0.25">
      <c r="A111" s="19">
        <v>3112</v>
      </c>
      <c r="B111" s="13" t="str">
        <f>VLOOKUP(A111,'Hoja1 (2)'!G67:K484,2,0)</f>
        <v>Servicio de energía eléctrica.</v>
      </c>
      <c r="C111" s="14"/>
      <c r="D111" s="24"/>
      <c r="E111" s="21">
        <v>1076079</v>
      </c>
      <c r="F111" s="22"/>
      <c r="G111" s="23">
        <v>1076079</v>
      </c>
      <c r="H111" s="22"/>
      <c r="I111" s="23">
        <v>145425</v>
      </c>
    </row>
    <row r="112" spans="1:9" s="5" customFormat="1" ht="30" customHeight="1" x14ac:dyDescent="0.25">
      <c r="A112" s="19">
        <v>3131</v>
      </c>
      <c r="B112" s="13" t="str">
        <f>VLOOKUP(A112,'Hoja1 (2)'!G68:K485,2,0)</f>
        <v>Agua potable.</v>
      </c>
      <c r="C112" s="14"/>
      <c r="D112" s="24"/>
      <c r="E112" s="21">
        <v>313842</v>
      </c>
      <c r="F112" s="22"/>
      <c r="G112" s="23">
        <v>313842</v>
      </c>
      <c r="H112" s="22"/>
      <c r="I112" s="23">
        <v>82382</v>
      </c>
    </row>
    <row r="113" spans="1:9" s="5" customFormat="1" ht="30" customHeight="1" x14ac:dyDescent="0.25">
      <c r="A113" s="19">
        <v>3141</v>
      </c>
      <c r="B113" s="13" t="str">
        <f>VLOOKUP(A113,'Hoja1 (2)'!G69:K486,2,0)</f>
        <v>Telefonía tradicional.</v>
      </c>
      <c r="C113" s="14"/>
      <c r="D113" s="24"/>
      <c r="E113" s="21">
        <v>407892</v>
      </c>
      <c r="F113" s="22"/>
      <c r="G113" s="23">
        <v>407892</v>
      </c>
      <c r="H113" s="22"/>
      <c r="I113" s="23">
        <v>0</v>
      </c>
    </row>
    <row r="114" spans="1:9" s="5" customFormat="1" ht="71.25" customHeight="1" x14ac:dyDescent="0.25">
      <c r="A114" s="19">
        <v>3171</v>
      </c>
      <c r="B114" s="13" t="str">
        <f>VLOOKUP(A114,'Hoja1 (2)'!G70:K487,2,0)</f>
        <v>Servicios de acceso de Internet, redes y procesamiento de información.</v>
      </c>
      <c r="C114" s="14"/>
      <c r="D114" s="24"/>
      <c r="E114" s="21">
        <v>74646</v>
      </c>
      <c r="F114" s="22"/>
      <c r="G114" s="23">
        <v>74646</v>
      </c>
      <c r="H114" s="22"/>
      <c r="I114" s="23">
        <v>0</v>
      </c>
    </row>
    <row r="115" spans="1:9" s="5" customFormat="1" ht="48.75" customHeight="1" x14ac:dyDescent="0.25">
      <c r="A115" s="19">
        <v>3191</v>
      </c>
      <c r="B115" s="13" t="str">
        <f>VLOOKUP(A115,'Hoja1 (2)'!G71:K488,2,0)</f>
        <v>Servicios integrales y otros servicios.</v>
      </c>
      <c r="C115" s="14"/>
      <c r="D115" s="24"/>
      <c r="E115" s="21">
        <v>51405</v>
      </c>
      <c r="F115" s="22"/>
      <c r="G115" s="23">
        <v>51405</v>
      </c>
      <c r="H115" s="22"/>
      <c r="I115" s="23">
        <v>0</v>
      </c>
    </row>
    <row r="116" spans="1:9" s="5" customFormat="1" ht="45" customHeight="1" x14ac:dyDescent="0.25">
      <c r="A116" s="19">
        <v>3221</v>
      </c>
      <c r="B116" s="13" t="str">
        <f>VLOOKUP(A116,'Hoja1 (2)'!G72:K489,2,0)</f>
        <v>Arrendamiento de edificios.</v>
      </c>
      <c r="C116" s="14"/>
      <c r="D116" s="24"/>
      <c r="E116" s="21">
        <v>950000</v>
      </c>
      <c r="F116" s="22"/>
      <c r="G116" s="23">
        <v>950000</v>
      </c>
      <c r="H116" s="22"/>
      <c r="I116" s="23">
        <v>0</v>
      </c>
    </row>
    <row r="117" spans="1:9" s="5" customFormat="1" ht="53.25" customHeight="1" x14ac:dyDescent="0.25">
      <c r="A117" s="19">
        <v>3311</v>
      </c>
      <c r="B117" s="13" t="str">
        <f>VLOOKUP(A117,'Hoja1 (2)'!G73:K490,2,0)</f>
        <v>Servicios legales, de contabilidad, auditoría y relacionados.</v>
      </c>
      <c r="C117" s="14"/>
      <c r="D117" s="24"/>
      <c r="E117" s="21">
        <v>200000</v>
      </c>
      <c r="F117" s="22"/>
      <c r="G117" s="23">
        <v>200000</v>
      </c>
      <c r="H117" s="22"/>
      <c r="I117" s="23">
        <v>0</v>
      </c>
    </row>
    <row r="118" spans="1:9" s="5" customFormat="1" ht="82.5" customHeight="1" x14ac:dyDescent="0.25">
      <c r="A118" s="19">
        <v>3331</v>
      </c>
      <c r="B118" s="13" t="str">
        <f>VLOOKUP(A118,'Hoja1 (2)'!G74:K491,2,0)</f>
        <v>Servicios de consultoría administrativa, procesos, técnica y en tecnologías de la información.</v>
      </c>
      <c r="C118" s="14"/>
      <c r="D118" s="24"/>
      <c r="E118" s="21">
        <v>2225647</v>
      </c>
      <c r="F118" s="22"/>
      <c r="G118" s="23">
        <v>2225647</v>
      </c>
      <c r="H118" s="22"/>
      <c r="I118" s="23">
        <v>0</v>
      </c>
    </row>
    <row r="119" spans="1:9" s="5" customFormat="1" ht="42" customHeight="1" x14ac:dyDescent="0.25">
      <c r="A119" s="19">
        <v>3341</v>
      </c>
      <c r="B119" s="13" t="str">
        <f>VLOOKUP(A119,'Hoja1 (2)'!G75:K492,2,0)</f>
        <v>Servicios de capacitación.</v>
      </c>
      <c r="C119" s="14"/>
      <c r="D119" s="24"/>
      <c r="E119" s="21">
        <v>500</v>
      </c>
      <c r="F119" s="22"/>
      <c r="G119" s="23">
        <v>500</v>
      </c>
      <c r="H119" s="22"/>
      <c r="I119" s="23">
        <v>0</v>
      </c>
    </row>
    <row r="120" spans="1:9" s="5" customFormat="1" ht="54" customHeight="1" x14ac:dyDescent="0.25">
      <c r="A120" s="19">
        <v>3361</v>
      </c>
      <c r="B120" s="13" t="str">
        <f>VLOOKUP(A120,'Hoja1 (2)'!G76:K493,2,0)</f>
        <v>Servicios de apoyo administrativo y fotocopiado.</v>
      </c>
      <c r="C120" s="14"/>
      <c r="D120" s="24"/>
      <c r="E120" s="21">
        <v>473808</v>
      </c>
      <c r="F120" s="22"/>
      <c r="G120" s="23">
        <v>473808</v>
      </c>
      <c r="H120" s="22"/>
      <c r="I120" s="23">
        <v>0</v>
      </c>
    </row>
    <row r="121" spans="1:9" s="5" customFormat="1" ht="32.25" customHeight="1" x14ac:dyDescent="0.25">
      <c r="A121" s="19">
        <v>3362</v>
      </c>
      <c r="B121" s="13" t="str">
        <f>VLOOKUP(A121,'Hoja1 (2)'!G77:K494,2,0)</f>
        <v>Servicios de impresión.</v>
      </c>
      <c r="C121" s="14"/>
      <c r="D121" s="24"/>
      <c r="E121" s="21">
        <v>20000</v>
      </c>
      <c r="F121" s="22"/>
      <c r="G121" s="23">
        <v>20000</v>
      </c>
      <c r="H121" s="22"/>
      <c r="I121" s="23">
        <v>0</v>
      </c>
    </row>
    <row r="122" spans="1:9" s="5" customFormat="1" ht="33" customHeight="1" x14ac:dyDescent="0.25">
      <c r="A122" s="19">
        <v>3381</v>
      </c>
      <c r="B122" s="13" t="str">
        <f>VLOOKUP(A122,'Hoja1 (2)'!G78:K495,2,0)</f>
        <v>Servicios de vigilancia.</v>
      </c>
      <c r="C122" s="14"/>
      <c r="D122" s="24"/>
      <c r="E122" s="21">
        <v>1724975</v>
      </c>
      <c r="F122" s="22"/>
      <c r="G122" s="23">
        <v>1724975</v>
      </c>
      <c r="H122" s="22"/>
      <c r="I122" s="23">
        <v>146504.76</v>
      </c>
    </row>
    <row r="123" spans="1:9" s="5" customFormat="1" ht="30.75" customHeight="1" x14ac:dyDescent="0.25">
      <c r="A123" s="19">
        <v>3411</v>
      </c>
      <c r="B123" s="13" t="str">
        <f>VLOOKUP(A123,'Hoja1 (2)'!G79:K496,2,0)</f>
        <v>Servicios financieros y bancarios.</v>
      </c>
      <c r="C123" s="14"/>
      <c r="D123" s="24"/>
      <c r="E123" s="21">
        <v>5000</v>
      </c>
      <c r="F123" s="22"/>
      <c r="G123" s="23">
        <v>5000</v>
      </c>
      <c r="H123" s="22"/>
      <c r="I123" s="23">
        <v>0</v>
      </c>
    </row>
    <row r="124" spans="1:9" s="5" customFormat="1" ht="43.5" customHeight="1" x14ac:dyDescent="0.25">
      <c r="A124" s="19">
        <v>3451</v>
      </c>
      <c r="B124" s="13" t="str">
        <f>VLOOKUP(A124,'Hoja1 (2)'!G80:K497,2,0)</f>
        <v>Seguro de bienes patrimoniales.</v>
      </c>
      <c r="C124" s="14"/>
      <c r="D124" s="24"/>
      <c r="E124" s="21">
        <v>300574</v>
      </c>
      <c r="F124" s="22"/>
      <c r="G124" s="23">
        <v>300574</v>
      </c>
      <c r="H124" s="22"/>
      <c r="I124" s="23">
        <v>27610.11</v>
      </c>
    </row>
    <row r="125" spans="1:9" s="5" customFormat="1" ht="62.25" customHeight="1" x14ac:dyDescent="0.25">
      <c r="A125" s="19">
        <v>3511</v>
      </c>
      <c r="B125" s="13" t="str">
        <f>VLOOKUP(A125,'Hoja1 (2)'!G81:K498,2,0)</f>
        <v>Conservación y mantenimiento menor de inmuebles.</v>
      </c>
      <c r="C125" s="14"/>
      <c r="D125" s="24"/>
      <c r="E125" s="21">
        <v>492750</v>
      </c>
      <c r="F125" s="22"/>
      <c r="G125" s="23">
        <v>375048.82</v>
      </c>
      <c r="H125" s="22"/>
      <c r="I125" s="23">
        <v>9048</v>
      </c>
    </row>
    <row r="126" spans="1:9" s="5" customFormat="1" ht="87.75" customHeight="1" x14ac:dyDescent="0.25">
      <c r="A126" s="19">
        <v>3521</v>
      </c>
      <c r="B126" s="13" t="str">
        <f>VLOOKUP(A126,'Hoja1 (2)'!G82:K499,2,0)</f>
        <v>Instalación, reparación y mantenimiento de mobiliario y equipo de administración, educacional y recreativo.</v>
      </c>
      <c r="C126" s="14"/>
      <c r="D126" s="24"/>
      <c r="E126" s="21">
        <v>50000</v>
      </c>
      <c r="F126" s="22"/>
      <c r="G126" s="23">
        <v>50000</v>
      </c>
      <c r="H126" s="22"/>
      <c r="I126" s="23">
        <v>0</v>
      </c>
    </row>
    <row r="127" spans="1:9" s="5" customFormat="1" ht="93.75" customHeight="1" x14ac:dyDescent="0.25">
      <c r="A127" s="19">
        <v>3531</v>
      </c>
      <c r="B127" s="13" t="str">
        <f>VLOOKUP(A127,'Hoja1 (2)'!G83:K500,2,0)</f>
        <v>Instalación, reparación y mantenimiento de equipo de cómputo y tecnologías de la información.</v>
      </c>
      <c r="C127" s="14"/>
      <c r="D127" s="24"/>
      <c r="E127" s="21">
        <v>457624</v>
      </c>
      <c r="F127" s="22"/>
      <c r="G127" s="23">
        <v>457624</v>
      </c>
      <c r="H127" s="22"/>
      <c r="I127" s="23">
        <v>0</v>
      </c>
    </row>
    <row r="128" spans="1:9" s="5" customFormat="1" ht="115.5" customHeight="1" x14ac:dyDescent="0.25">
      <c r="A128" s="19">
        <v>3552</v>
      </c>
      <c r="B128" s="13" t="str">
        <f>VLOOKUP(A128,'Hoja1 (2)'!G84:K501,2,0)</f>
        <v>Reparación, mantenimiento y conservación de equipo de transporte destinados a servicios públicos y operación de programas públicos.</v>
      </c>
      <c r="C128" s="14"/>
      <c r="D128" s="24"/>
      <c r="E128" s="21">
        <v>265000</v>
      </c>
      <c r="F128" s="22"/>
      <c r="G128" s="23">
        <v>265000</v>
      </c>
      <c r="H128" s="22"/>
      <c r="I128" s="23">
        <v>23434.59</v>
      </c>
    </row>
    <row r="129" spans="1:13" s="5" customFormat="1" ht="44.25" customHeight="1" x14ac:dyDescent="0.25">
      <c r="A129" s="19">
        <v>3581</v>
      </c>
      <c r="B129" s="13" t="str">
        <f>VLOOKUP(A129,'Hoja1 (2)'!G85:K502,2,0)</f>
        <v>Servicios de limpieza y manejo de desechos.</v>
      </c>
      <c r="C129" s="14"/>
      <c r="D129" s="24"/>
      <c r="E129" s="21">
        <v>895754</v>
      </c>
      <c r="F129" s="22"/>
      <c r="G129" s="23">
        <v>1013455.18</v>
      </c>
      <c r="H129" s="22"/>
      <c r="I129" s="23">
        <v>141247.18</v>
      </c>
    </row>
    <row r="130" spans="1:13" s="5" customFormat="1" ht="36" customHeight="1" x14ac:dyDescent="0.25">
      <c r="A130" s="19">
        <v>3591</v>
      </c>
      <c r="B130" s="13" t="str">
        <f>VLOOKUP(A130,'Hoja1 (2)'!G86:K503,2,0)</f>
        <v>Servicios de jardinería y fumigación.</v>
      </c>
      <c r="C130" s="14"/>
      <c r="D130" s="24"/>
      <c r="E130" s="21">
        <v>85000</v>
      </c>
      <c r="F130" s="22"/>
      <c r="G130" s="23">
        <v>85000</v>
      </c>
      <c r="H130" s="22"/>
      <c r="I130" s="23">
        <v>7049.32</v>
      </c>
    </row>
    <row r="131" spans="1:13" s="5" customFormat="1" ht="45" customHeight="1" x14ac:dyDescent="0.25">
      <c r="A131" s="19">
        <v>3722</v>
      </c>
      <c r="B131" s="13" t="str">
        <f>VLOOKUP(A131,'Hoja1 (2)'!G87:K504,2,0)</f>
        <v>Pasajes terrestres al interior del Distrito Federal.</v>
      </c>
      <c r="C131" s="14"/>
      <c r="D131" s="24"/>
      <c r="E131" s="21">
        <v>49500</v>
      </c>
      <c r="F131" s="22"/>
      <c r="G131" s="23">
        <v>49500</v>
      </c>
      <c r="H131" s="22"/>
      <c r="I131" s="23">
        <v>1100</v>
      </c>
    </row>
    <row r="132" spans="1:13" s="5" customFormat="1" ht="65.25" customHeight="1" x14ac:dyDescent="0.25">
      <c r="A132" s="19">
        <v>3911</v>
      </c>
      <c r="B132" s="13" t="str">
        <f>VLOOKUP(A132,'Hoja1 (2)'!G88:K505,2,0)</f>
        <v>Servicios funerarios y de cementerio a los familiares de los civiles y pensionistas directos.</v>
      </c>
      <c r="C132" s="14"/>
      <c r="D132" s="24"/>
      <c r="E132" s="21">
        <v>31500</v>
      </c>
      <c r="F132" s="22"/>
      <c r="G132" s="23">
        <v>31500</v>
      </c>
      <c r="H132" s="22"/>
      <c r="I132" s="23">
        <v>0</v>
      </c>
    </row>
    <row r="133" spans="1:13" s="5" customFormat="1" ht="30" customHeight="1" x14ac:dyDescent="0.25">
      <c r="A133" s="19">
        <v>3921</v>
      </c>
      <c r="B133" s="13" t="str">
        <f>VLOOKUP(A133,'Hoja1 (2)'!G89:K506,2,0)</f>
        <v>Impuestos y derechos.</v>
      </c>
      <c r="C133" s="14"/>
      <c r="D133" s="24"/>
      <c r="E133" s="21">
        <v>160000</v>
      </c>
      <c r="F133" s="22"/>
      <c r="G133" s="23">
        <v>160000</v>
      </c>
      <c r="H133" s="22"/>
      <c r="I133" s="23">
        <v>48077</v>
      </c>
    </row>
    <row r="134" spans="1:13" s="5" customFormat="1" ht="39.75" customHeight="1" x14ac:dyDescent="0.25">
      <c r="A134" s="19">
        <v>3969</v>
      </c>
      <c r="B134" s="13" t="str">
        <f>VLOOKUP(A134,'Hoja1 (2)'!G90:K507,2,0)</f>
        <v>Otros gastos por responsabilidades.</v>
      </c>
      <c r="C134" s="14"/>
      <c r="D134" s="24"/>
      <c r="E134" s="21">
        <v>42947</v>
      </c>
      <c r="F134" s="22"/>
      <c r="G134" s="23">
        <v>42947</v>
      </c>
      <c r="H134" s="22"/>
      <c r="I134" s="23">
        <v>0</v>
      </c>
    </row>
    <row r="135" spans="1:13" s="5" customFormat="1" ht="30" customHeight="1" x14ac:dyDescent="0.25">
      <c r="A135" s="19">
        <v>3981</v>
      </c>
      <c r="B135" s="13" t="str">
        <f>VLOOKUP(A135,'Hoja1 (2)'!G91:K508,2,0)</f>
        <v>Impuesto sobre nóminas.</v>
      </c>
      <c r="C135" s="14"/>
      <c r="D135" s="24"/>
      <c r="E135" s="21">
        <f>644366+E136</f>
        <v>755782</v>
      </c>
      <c r="F135" s="22"/>
      <c r="G135" s="23">
        <f>644366+G136</f>
        <v>755782</v>
      </c>
      <c r="H135" s="22"/>
      <c r="I135" s="23">
        <f>88637+I136</f>
        <v>101745</v>
      </c>
    </row>
    <row r="136" spans="1:13" s="5" customFormat="1" ht="45" hidden="1" customHeight="1" x14ac:dyDescent="0.25">
      <c r="A136" s="19">
        <v>3981</v>
      </c>
      <c r="B136" s="13" t="str">
        <f>VLOOKUP(A136,'Hoja1 (2)'!G92:K509,2,0)</f>
        <v>Impuesto sobre nóminas.</v>
      </c>
      <c r="C136" s="14"/>
      <c r="D136" s="24"/>
      <c r="E136" s="21">
        <v>111416</v>
      </c>
      <c r="F136" s="22"/>
      <c r="G136" s="23">
        <v>111416</v>
      </c>
      <c r="H136" s="22"/>
      <c r="I136" s="23">
        <v>13108</v>
      </c>
    </row>
    <row r="137" spans="1:13" s="5" customFormat="1" ht="60" customHeight="1" x14ac:dyDescent="0.25">
      <c r="A137" s="19">
        <v>3982</v>
      </c>
      <c r="B137" s="13" t="str">
        <f>VLOOKUP(A137,'Hoja1 (2)'!G93:K510,2,0)</f>
        <v>Otros impuestos derivados de una relación laboral.</v>
      </c>
      <c r="C137" s="14"/>
      <c r="D137" s="24"/>
      <c r="E137" s="21">
        <f>474145+E138</f>
        <v>517276</v>
      </c>
      <c r="F137" s="22"/>
      <c r="G137" s="23">
        <f>474145+G138</f>
        <v>517276</v>
      </c>
      <c r="H137" s="22"/>
      <c r="I137" s="23">
        <v>28658.15</v>
      </c>
    </row>
    <row r="138" spans="1:13" s="5" customFormat="1" ht="90" hidden="1" customHeight="1" x14ac:dyDescent="0.25">
      <c r="A138" s="19">
        <v>3982</v>
      </c>
      <c r="B138" s="13" t="str">
        <f>VLOOKUP(A138,'Hoja1 (2)'!G94:K511,2,0)</f>
        <v>Otros impuestos derivados de una relación laboral.</v>
      </c>
      <c r="C138" s="14"/>
      <c r="D138" s="24"/>
      <c r="E138" s="21">
        <v>43131</v>
      </c>
      <c r="F138" s="22"/>
      <c r="G138" s="23">
        <v>43131</v>
      </c>
      <c r="H138" s="22"/>
      <c r="I138" s="23">
        <v>0</v>
      </c>
    </row>
    <row r="139" spans="1:13" s="5" customFormat="1" ht="44.25" customHeight="1" x14ac:dyDescent="0.25">
      <c r="A139" s="19">
        <v>6161</v>
      </c>
      <c r="B139" s="13" t="s">
        <v>413</v>
      </c>
      <c r="C139" s="14"/>
      <c r="D139" s="24"/>
      <c r="E139" s="21">
        <v>4400170</v>
      </c>
      <c r="F139" s="22"/>
      <c r="G139" s="23">
        <f>3919068.42+G140</f>
        <v>4400170</v>
      </c>
      <c r="H139" s="22"/>
      <c r="I139" s="23">
        <v>0</v>
      </c>
    </row>
    <row r="140" spans="1:13" s="5" customFormat="1" ht="12" hidden="1" x14ac:dyDescent="0.25">
      <c r="A140" s="19">
        <v>6161</v>
      </c>
      <c r="B140" s="67" t="s">
        <v>413</v>
      </c>
      <c r="C140" s="68"/>
      <c r="D140" s="24"/>
      <c r="E140" s="21">
        <v>0</v>
      </c>
      <c r="F140" s="22"/>
      <c r="G140" s="23">
        <v>481101.58</v>
      </c>
      <c r="H140" s="22"/>
      <c r="I140" s="23">
        <v>0</v>
      </c>
    </row>
    <row r="141" spans="1:13" s="5" customFormat="1" ht="12" x14ac:dyDescent="0.25"/>
    <row r="142" spans="1:13" s="5" customFormat="1" ht="12" x14ac:dyDescent="0.25"/>
    <row r="143" spans="1:13" s="5" customFormat="1" ht="16.5" customHeight="1" x14ac:dyDescent="0.25">
      <c r="A143" s="75" t="s">
        <v>459</v>
      </c>
      <c r="B143" s="75"/>
      <c r="C143" s="75" t="s">
        <v>460</v>
      </c>
      <c r="D143" s="75"/>
      <c r="E143" s="75"/>
      <c r="F143" s="75" t="s">
        <v>461</v>
      </c>
      <c r="G143" s="75"/>
      <c r="H143" s="75" t="s">
        <v>462</v>
      </c>
      <c r="I143" s="75"/>
      <c r="J143" s="90" t="s">
        <v>463</v>
      </c>
      <c r="K143" s="90"/>
      <c r="L143" s="90" t="s">
        <v>464</v>
      </c>
      <c r="M143" s="90"/>
    </row>
    <row r="144" spans="1:13" s="5" customFormat="1" ht="16.5" customHeight="1" x14ac:dyDescent="0.25">
      <c r="A144" s="75"/>
      <c r="B144" s="75"/>
      <c r="C144" s="75"/>
      <c r="D144" s="75"/>
      <c r="E144" s="75"/>
      <c r="F144" s="75"/>
      <c r="G144" s="75"/>
      <c r="H144" s="75"/>
      <c r="I144" s="75"/>
      <c r="J144" s="90"/>
      <c r="K144" s="90"/>
      <c r="L144" s="90"/>
      <c r="M144" s="90"/>
    </row>
    <row r="145" spans="1:13" s="5" customFormat="1" ht="12" x14ac:dyDescent="0.25">
      <c r="A145" s="75"/>
      <c r="B145" s="75"/>
      <c r="C145" s="75"/>
      <c r="D145" s="75"/>
      <c r="E145" s="75"/>
      <c r="F145" s="75"/>
      <c r="G145" s="75"/>
      <c r="H145" s="75"/>
      <c r="I145" s="75"/>
      <c r="J145" s="90"/>
      <c r="K145" s="90"/>
      <c r="L145" s="90"/>
      <c r="M145" s="90"/>
    </row>
    <row r="146" spans="1:13" s="5" customFormat="1" ht="24" customHeight="1" x14ac:dyDescent="0.25">
      <c r="A146" s="48" t="s">
        <v>431</v>
      </c>
      <c r="B146" s="49"/>
      <c r="C146" s="60" t="s">
        <v>433</v>
      </c>
      <c r="D146" s="61"/>
      <c r="E146" s="55"/>
      <c r="F146" s="54" t="s">
        <v>432</v>
      </c>
      <c r="G146" s="55"/>
      <c r="H146" s="54" t="s">
        <v>432</v>
      </c>
      <c r="I146" s="55"/>
      <c r="J146" s="91" t="s">
        <v>437</v>
      </c>
      <c r="K146" s="92"/>
      <c r="L146" s="91" t="s">
        <v>437</v>
      </c>
      <c r="M146" s="92"/>
    </row>
    <row r="147" spans="1:13" s="5" customFormat="1" ht="21.75" customHeight="1" x14ac:dyDescent="0.25">
      <c r="A147" s="50"/>
      <c r="B147" s="51"/>
      <c r="C147" s="56"/>
      <c r="D147" s="62"/>
      <c r="E147" s="57"/>
      <c r="F147" s="56"/>
      <c r="G147" s="57"/>
      <c r="H147" s="56"/>
      <c r="I147" s="57"/>
      <c r="J147" s="92"/>
      <c r="K147" s="92"/>
      <c r="L147" s="92"/>
      <c r="M147" s="92"/>
    </row>
    <row r="148" spans="1:13" s="5" customFormat="1" ht="28.5" customHeight="1" x14ac:dyDescent="0.25">
      <c r="A148" s="50"/>
      <c r="B148" s="51"/>
      <c r="C148" s="63" t="s">
        <v>471</v>
      </c>
      <c r="D148" s="64"/>
      <c r="E148" s="65"/>
      <c r="F148" s="56"/>
      <c r="G148" s="57"/>
      <c r="H148" s="56"/>
      <c r="I148" s="57"/>
      <c r="J148" s="92"/>
      <c r="K148" s="92"/>
      <c r="L148" s="92"/>
      <c r="M148" s="92"/>
    </row>
    <row r="149" spans="1:13" s="5" customFormat="1" ht="30.75" customHeight="1" x14ac:dyDescent="0.25">
      <c r="A149" s="50"/>
      <c r="B149" s="51"/>
      <c r="C149" s="63"/>
      <c r="D149" s="64"/>
      <c r="E149" s="65"/>
      <c r="F149" s="56"/>
      <c r="G149" s="57"/>
      <c r="H149" s="56"/>
      <c r="I149" s="57"/>
      <c r="J149" s="92"/>
      <c r="K149" s="92"/>
      <c r="L149" s="92"/>
      <c r="M149" s="92"/>
    </row>
    <row r="150" spans="1:13" s="5" customFormat="1" ht="27.75" customHeight="1" x14ac:dyDescent="0.25">
      <c r="A150" s="52"/>
      <c r="B150" s="53"/>
      <c r="C150" s="25"/>
      <c r="D150" s="26"/>
      <c r="E150" s="27"/>
      <c r="F150" s="58"/>
      <c r="G150" s="59"/>
      <c r="H150" s="58"/>
      <c r="I150" s="59"/>
      <c r="J150" s="93"/>
      <c r="K150" s="93"/>
      <c r="L150" s="93"/>
      <c r="M150" s="93"/>
    </row>
    <row r="151" spans="1:13" s="5" customFormat="1" ht="12" x14ac:dyDescent="0.25"/>
    <row r="152" spans="1:13" s="5" customFormat="1" ht="12" x14ac:dyDescent="0.25"/>
    <row r="153" spans="1:13" x14ac:dyDescent="0.3">
      <c r="A153" s="3" t="s">
        <v>434</v>
      </c>
    </row>
    <row r="154" spans="1:13" x14ac:dyDescent="0.3">
      <c r="A154" s="3" t="s">
        <v>435</v>
      </c>
      <c r="B154" s="3"/>
      <c r="C154" s="3"/>
      <c r="D154" s="3"/>
      <c r="E154" s="3"/>
      <c r="F154" s="3"/>
    </row>
    <row r="155" spans="1:13" x14ac:dyDescent="0.3">
      <c r="A155" s="4" t="s">
        <v>475</v>
      </c>
      <c r="B155" s="4"/>
      <c r="C155" s="4"/>
      <c r="D155" s="4"/>
      <c r="E155" s="4"/>
      <c r="F155" s="4"/>
    </row>
    <row r="156" spans="1:13" x14ac:dyDescent="0.3">
      <c r="A156" s="4" t="s">
        <v>482</v>
      </c>
      <c r="B156" s="4"/>
      <c r="C156" s="4"/>
      <c r="D156" s="4"/>
      <c r="E156" s="4"/>
      <c r="F156" s="4"/>
    </row>
    <row r="157" spans="1:13" x14ac:dyDescent="0.3">
      <c r="B157" s="3"/>
      <c r="C157" s="3"/>
      <c r="D157" s="3"/>
      <c r="E157" s="3"/>
      <c r="F157" s="3"/>
    </row>
  </sheetData>
  <mergeCells count="37">
    <mergeCell ref="J143:K145"/>
    <mergeCell ref="L143:M145"/>
    <mergeCell ref="J146:K150"/>
    <mergeCell ref="L146:M150"/>
    <mergeCell ref="A6:A8"/>
    <mergeCell ref="B6:C8"/>
    <mergeCell ref="A17:B18"/>
    <mergeCell ref="C17:D18"/>
    <mergeCell ref="E17:F18"/>
    <mergeCell ref="D7:D8"/>
    <mergeCell ref="A143:B145"/>
    <mergeCell ref="C143:E145"/>
    <mergeCell ref="F143:G145"/>
    <mergeCell ref="H143:I145"/>
    <mergeCell ref="G7:G8"/>
    <mergeCell ref="H7:H8"/>
    <mergeCell ref="A5:I5"/>
    <mergeCell ref="B140:C140"/>
    <mergeCell ref="A42:I43"/>
    <mergeCell ref="I7:I8"/>
    <mergeCell ref="E7:F8"/>
    <mergeCell ref="A9:A12"/>
    <mergeCell ref="B9:C12"/>
    <mergeCell ref="A44:A45"/>
    <mergeCell ref="B44:C45"/>
    <mergeCell ref="D44:E45"/>
    <mergeCell ref="F44:G45"/>
    <mergeCell ref="H44:I45"/>
    <mergeCell ref="D6:I6"/>
    <mergeCell ref="G17:H18"/>
    <mergeCell ref="I17:I18"/>
    <mergeCell ref="A16:I16"/>
    <mergeCell ref="A146:B150"/>
    <mergeCell ref="F146:G150"/>
    <mergeCell ref="H146:I150"/>
    <mergeCell ref="C146:E147"/>
    <mergeCell ref="C148:E149"/>
  </mergeCells>
  <hyperlinks>
    <hyperlink ref="C146" r:id="rId1"/>
    <hyperlink ref="L146" r:id="rId2"/>
    <hyperlink ref="J146" r:id="rId3"/>
    <hyperlink ref="C148" r:id="rId4"/>
  </hyperlinks>
  <pageMargins left="0.39370078740157483" right="0.39370078740157483" top="0.19685039370078741" bottom="0.19685039370078741" header="0.31496062992125984" footer="0.31496062992125984"/>
  <pageSetup paperSize="9" scale="70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90" zoomScaleNormal="90" workbookViewId="0">
      <selection activeCell="J19" sqref="J19"/>
    </sheetView>
  </sheetViews>
  <sheetFormatPr baseColWidth="10" defaultRowHeight="14.4" x14ac:dyDescent="0.3"/>
  <cols>
    <col min="1" max="1" width="10.5546875" customWidth="1"/>
    <col min="3" max="4" width="11.44140625" customWidth="1"/>
    <col min="5" max="5" width="26.109375" bestFit="1" customWidth="1"/>
    <col min="6" max="6" width="16.44140625" customWidth="1"/>
    <col min="7" max="7" width="17" customWidth="1"/>
    <col min="8" max="8" width="16.109375" customWidth="1"/>
    <col min="9" max="9" width="19.109375" customWidth="1"/>
  </cols>
  <sheetData>
    <row r="1" spans="1:11" s="2" customFormat="1" x14ac:dyDescent="0.3"/>
    <row r="2" spans="1:11" s="2" customFormat="1" x14ac:dyDescent="0.3"/>
    <row r="3" spans="1:11" s="2" customFormat="1" x14ac:dyDescent="0.3"/>
    <row r="4" spans="1:11" s="2" customFormat="1" x14ac:dyDescent="0.3"/>
    <row r="5" spans="1:11" s="2" customFormat="1" x14ac:dyDescent="0.3">
      <c r="A5" s="66" t="s">
        <v>438</v>
      </c>
      <c r="B5" s="66"/>
      <c r="C5" s="66"/>
      <c r="D5" s="66"/>
      <c r="E5" s="66"/>
      <c r="F5" s="66"/>
      <c r="G5" s="66"/>
      <c r="H5" s="66"/>
      <c r="I5" s="66"/>
    </row>
    <row r="6" spans="1:11" s="5" customFormat="1" ht="27" customHeight="1" x14ac:dyDescent="0.25">
      <c r="A6" s="94" t="s">
        <v>439</v>
      </c>
      <c r="B6" s="75" t="s">
        <v>440</v>
      </c>
      <c r="C6" s="75"/>
      <c r="D6" s="85" t="s">
        <v>441</v>
      </c>
      <c r="E6" s="86"/>
      <c r="F6" s="86"/>
      <c r="G6" s="86"/>
      <c r="H6" s="86"/>
      <c r="I6" s="87"/>
    </row>
    <row r="7" spans="1:11" s="5" customFormat="1" ht="27" customHeight="1" x14ac:dyDescent="0.25">
      <c r="A7" s="94"/>
      <c r="B7" s="75"/>
      <c r="C7" s="75"/>
      <c r="D7" s="75" t="s">
        <v>442</v>
      </c>
      <c r="E7" s="75" t="s">
        <v>443</v>
      </c>
      <c r="F7" s="75"/>
      <c r="G7" s="75" t="s">
        <v>444</v>
      </c>
      <c r="H7" s="75" t="s">
        <v>445</v>
      </c>
      <c r="I7" s="75" t="s">
        <v>446</v>
      </c>
      <c r="J7" s="6"/>
      <c r="K7" s="6"/>
    </row>
    <row r="8" spans="1:11" s="5" customFormat="1" ht="27" customHeight="1" x14ac:dyDescent="0.25">
      <c r="A8" s="94"/>
      <c r="B8" s="75"/>
      <c r="C8" s="75"/>
      <c r="D8" s="75"/>
      <c r="E8" s="75"/>
      <c r="F8" s="75"/>
      <c r="G8" s="75"/>
      <c r="H8" s="75"/>
      <c r="I8" s="75"/>
      <c r="J8" s="6"/>
      <c r="K8" s="6"/>
    </row>
    <row r="9" spans="1:11" s="5" customFormat="1" ht="12" x14ac:dyDescent="0.25">
      <c r="A9" s="76">
        <v>2016</v>
      </c>
      <c r="B9" s="79" t="s">
        <v>436</v>
      </c>
      <c r="C9" s="80"/>
      <c r="D9" s="7">
        <v>1000</v>
      </c>
      <c r="E9" s="8" t="s">
        <v>1</v>
      </c>
      <c r="F9" s="9"/>
      <c r="G9" s="10">
        <v>62127027</v>
      </c>
      <c r="H9" s="10">
        <v>62127027</v>
      </c>
      <c r="I9" s="10">
        <v>25015585.609999999</v>
      </c>
    </row>
    <row r="10" spans="1:11" s="5" customFormat="1" ht="12" x14ac:dyDescent="0.25">
      <c r="A10" s="77"/>
      <c r="B10" s="81"/>
      <c r="C10" s="82"/>
      <c r="D10" s="7">
        <v>2000</v>
      </c>
      <c r="E10" s="8" t="s">
        <v>2</v>
      </c>
      <c r="F10" s="9"/>
      <c r="G10" s="10">
        <v>1875140</v>
      </c>
      <c r="H10" s="10">
        <v>1875140</v>
      </c>
      <c r="I10" s="10">
        <v>198493.22</v>
      </c>
    </row>
    <row r="11" spans="1:11" s="5" customFormat="1" ht="12" x14ac:dyDescent="0.25">
      <c r="A11" s="77"/>
      <c r="B11" s="81"/>
      <c r="C11" s="82"/>
      <c r="D11" s="7">
        <v>3000</v>
      </c>
      <c r="E11" s="8" t="s">
        <v>3</v>
      </c>
      <c r="F11" s="9"/>
      <c r="G11" s="10">
        <v>11627501</v>
      </c>
      <c r="H11" s="10">
        <v>11627501</v>
      </c>
      <c r="I11" s="10">
        <v>3936337.99</v>
      </c>
    </row>
    <row r="12" spans="1:11" s="5" customFormat="1" ht="12" x14ac:dyDescent="0.25">
      <c r="A12" s="78"/>
      <c r="B12" s="83"/>
      <c r="C12" s="84"/>
      <c r="D12" s="7">
        <v>6000</v>
      </c>
      <c r="E12" s="8" t="s">
        <v>4</v>
      </c>
      <c r="F12" s="9"/>
      <c r="G12" s="10">
        <v>4400170</v>
      </c>
      <c r="H12" s="10">
        <v>4400170</v>
      </c>
      <c r="I12" s="44">
        <v>0</v>
      </c>
    </row>
    <row r="13" spans="1:11" s="5" customFormat="1" ht="12" x14ac:dyDescent="0.25"/>
    <row r="14" spans="1:11" s="5" customFormat="1" ht="12" x14ac:dyDescent="0.25"/>
    <row r="15" spans="1:11" s="5" customFormat="1" ht="12" x14ac:dyDescent="0.25"/>
    <row r="16" spans="1:11" s="5" customFormat="1" ht="12" x14ac:dyDescent="0.25">
      <c r="A16" s="89" t="s">
        <v>447</v>
      </c>
      <c r="B16" s="89"/>
      <c r="C16" s="89"/>
      <c r="D16" s="89"/>
      <c r="E16" s="89"/>
      <c r="F16" s="89"/>
      <c r="G16" s="89"/>
      <c r="H16" s="89"/>
      <c r="I16" s="89"/>
    </row>
    <row r="17" spans="1:9" s="5" customFormat="1" ht="15" customHeight="1" x14ac:dyDescent="0.25">
      <c r="A17" s="94" t="s">
        <v>448</v>
      </c>
      <c r="B17" s="94"/>
      <c r="C17" s="75" t="s">
        <v>449</v>
      </c>
      <c r="D17" s="75"/>
      <c r="E17" s="75" t="s">
        <v>450</v>
      </c>
      <c r="F17" s="75"/>
      <c r="G17" s="75" t="s">
        <v>451</v>
      </c>
      <c r="H17" s="75"/>
      <c r="I17" s="88" t="s">
        <v>452</v>
      </c>
    </row>
    <row r="18" spans="1:9" s="5" customFormat="1" ht="12" x14ac:dyDescent="0.25">
      <c r="A18" s="94"/>
      <c r="B18" s="94"/>
      <c r="C18" s="75"/>
      <c r="D18" s="75"/>
      <c r="E18" s="75"/>
      <c r="F18" s="75"/>
      <c r="G18" s="75"/>
      <c r="H18" s="75"/>
      <c r="I18" s="88"/>
    </row>
    <row r="19" spans="1:9" s="5" customFormat="1" ht="15" customHeight="1" x14ac:dyDescent="0.25">
      <c r="A19" s="11">
        <v>1100</v>
      </c>
      <c r="B19" s="12"/>
      <c r="C19" s="13" t="s">
        <v>414</v>
      </c>
      <c r="D19" s="14"/>
      <c r="E19" s="15">
        <v>7605984</v>
      </c>
      <c r="F19" s="16"/>
      <c r="G19" s="15">
        <v>7607274</v>
      </c>
      <c r="H19" s="16"/>
      <c r="I19" s="28">
        <v>3175302.7199999997</v>
      </c>
    </row>
    <row r="20" spans="1:9" s="5" customFormat="1" ht="15" customHeight="1" x14ac:dyDescent="0.25">
      <c r="A20" s="11">
        <v>1200</v>
      </c>
      <c r="B20" s="12"/>
      <c r="C20" s="13" t="s">
        <v>415</v>
      </c>
      <c r="D20" s="14"/>
      <c r="E20" s="15">
        <v>34451480</v>
      </c>
      <c r="F20" s="16"/>
      <c r="G20" s="15">
        <v>34451480</v>
      </c>
      <c r="H20" s="16"/>
      <c r="I20" s="28">
        <v>14341231.880000001</v>
      </c>
    </row>
    <row r="21" spans="1:9" s="5" customFormat="1" ht="15" customHeight="1" x14ac:dyDescent="0.25">
      <c r="A21" s="11">
        <v>1300</v>
      </c>
      <c r="B21" s="12"/>
      <c r="C21" s="13" t="s">
        <v>416</v>
      </c>
      <c r="D21" s="14"/>
      <c r="E21" s="15">
        <v>3365215</v>
      </c>
      <c r="F21" s="16"/>
      <c r="G21" s="15">
        <v>3363925</v>
      </c>
      <c r="H21" s="16"/>
      <c r="I21" s="28">
        <v>370382.74999999994</v>
      </c>
    </row>
    <row r="22" spans="1:9" s="5" customFormat="1" ht="15" customHeight="1" x14ac:dyDescent="0.25">
      <c r="A22" s="11">
        <v>1400</v>
      </c>
      <c r="B22" s="12"/>
      <c r="C22" s="13" t="s">
        <v>417</v>
      </c>
      <c r="D22" s="14"/>
      <c r="E22" s="15">
        <v>2185392</v>
      </c>
      <c r="F22" s="16"/>
      <c r="G22" s="15">
        <v>2185392</v>
      </c>
      <c r="H22" s="16"/>
      <c r="I22" s="28">
        <v>846935.72</v>
      </c>
    </row>
    <row r="23" spans="1:9" s="5" customFormat="1" ht="15" customHeight="1" x14ac:dyDescent="0.25">
      <c r="A23" s="11">
        <v>1500</v>
      </c>
      <c r="B23" s="12"/>
      <c r="C23" s="13" t="s">
        <v>54</v>
      </c>
      <c r="D23" s="14"/>
      <c r="E23" s="15">
        <v>14141538</v>
      </c>
      <c r="F23" s="16"/>
      <c r="G23" s="15">
        <v>14141538</v>
      </c>
      <c r="H23" s="16"/>
      <c r="I23" s="28">
        <v>6181956.1399999997</v>
      </c>
    </row>
    <row r="24" spans="1:9" s="5" customFormat="1" ht="15" customHeight="1" x14ac:dyDescent="0.25">
      <c r="A24" s="11">
        <v>1700</v>
      </c>
      <c r="B24" s="12"/>
      <c r="C24" s="13" t="s">
        <v>418</v>
      </c>
      <c r="D24" s="14"/>
      <c r="E24" s="15">
        <v>377418</v>
      </c>
      <c r="F24" s="16"/>
      <c r="G24" s="15">
        <v>377418</v>
      </c>
      <c r="H24" s="16"/>
      <c r="I24" s="28">
        <v>99776.4</v>
      </c>
    </row>
    <row r="25" spans="1:9" s="5" customFormat="1" ht="15" customHeight="1" x14ac:dyDescent="0.25">
      <c r="A25" s="11">
        <v>2100</v>
      </c>
      <c r="B25" s="12"/>
      <c r="C25" s="13" t="s">
        <v>419</v>
      </c>
      <c r="D25" s="14"/>
      <c r="E25" s="15">
        <v>1176500</v>
      </c>
      <c r="F25" s="16"/>
      <c r="G25" s="15">
        <v>1176500</v>
      </c>
      <c r="H25" s="16"/>
      <c r="I25" s="28">
        <v>127107.07</v>
      </c>
    </row>
    <row r="26" spans="1:9" s="5" customFormat="1" ht="15" customHeight="1" x14ac:dyDescent="0.25">
      <c r="A26" s="11">
        <v>2200</v>
      </c>
      <c r="B26" s="12"/>
      <c r="C26" s="13" t="s">
        <v>420</v>
      </c>
      <c r="D26" s="14"/>
      <c r="E26" s="15">
        <v>100000</v>
      </c>
      <c r="F26" s="16"/>
      <c r="G26" s="15">
        <v>100000</v>
      </c>
      <c r="H26" s="16"/>
      <c r="I26" s="28">
        <v>26137.86</v>
      </c>
    </row>
    <row r="27" spans="1:9" s="5" customFormat="1" ht="15" customHeight="1" x14ac:dyDescent="0.25">
      <c r="A27" s="11">
        <v>2400</v>
      </c>
      <c r="B27" s="12"/>
      <c r="C27" s="13" t="s">
        <v>421</v>
      </c>
      <c r="D27" s="14"/>
      <c r="E27" s="15">
        <v>194740</v>
      </c>
      <c r="F27" s="16"/>
      <c r="G27" s="15">
        <v>194740</v>
      </c>
      <c r="H27" s="16"/>
      <c r="I27" s="28">
        <v>2153.98</v>
      </c>
    </row>
    <row r="28" spans="1:9" s="5" customFormat="1" ht="15" customHeight="1" x14ac:dyDescent="0.25">
      <c r="A28" s="11">
        <v>2500</v>
      </c>
      <c r="B28" s="12"/>
      <c r="C28" s="13" t="s">
        <v>422</v>
      </c>
      <c r="D28" s="14"/>
      <c r="E28" s="15">
        <v>15400</v>
      </c>
      <c r="F28" s="16"/>
      <c r="G28" s="15">
        <v>15400</v>
      </c>
      <c r="H28" s="16"/>
      <c r="I28" s="28">
        <v>692.99</v>
      </c>
    </row>
    <row r="29" spans="1:9" s="5" customFormat="1" ht="15" customHeight="1" x14ac:dyDescent="0.25">
      <c r="A29" s="11">
        <v>2600</v>
      </c>
      <c r="B29" s="12"/>
      <c r="C29" s="13" t="s">
        <v>98</v>
      </c>
      <c r="D29" s="14"/>
      <c r="E29" s="15">
        <v>240000</v>
      </c>
      <c r="F29" s="16"/>
      <c r="G29" s="15">
        <v>240000</v>
      </c>
      <c r="H29" s="16"/>
      <c r="I29" s="28">
        <v>41701.129999999997</v>
      </c>
    </row>
    <row r="30" spans="1:9" s="5" customFormat="1" ht="15" customHeight="1" x14ac:dyDescent="0.25">
      <c r="A30" s="11">
        <v>2900</v>
      </c>
      <c r="B30" s="12"/>
      <c r="C30" s="13" t="s">
        <v>423</v>
      </c>
      <c r="D30" s="14"/>
      <c r="E30" s="15">
        <v>148500</v>
      </c>
      <c r="F30" s="16"/>
      <c r="G30" s="15">
        <v>148500</v>
      </c>
      <c r="H30" s="16"/>
      <c r="I30" s="28">
        <v>700.19</v>
      </c>
    </row>
    <row r="31" spans="1:9" s="5" customFormat="1" ht="15" customHeight="1" x14ac:dyDescent="0.25">
      <c r="A31" s="11">
        <v>3100</v>
      </c>
      <c r="B31" s="12"/>
      <c r="C31" s="13" t="s">
        <v>424</v>
      </c>
      <c r="D31" s="14"/>
      <c r="E31" s="15">
        <v>1923864</v>
      </c>
      <c r="F31" s="16"/>
      <c r="G31" s="15">
        <v>1923864</v>
      </c>
      <c r="H31" s="16"/>
      <c r="I31" s="28">
        <v>621731.56000000006</v>
      </c>
    </row>
    <row r="32" spans="1:9" s="5" customFormat="1" ht="15" customHeight="1" x14ac:dyDescent="0.25">
      <c r="A32" s="11">
        <v>3200</v>
      </c>
      <c r="B32" s="12"/>
      <c r="C32" s="13" t="s">
        <v>425</v>
      </c>
      <c r="D32" s="14"/>
      <c r="E32" s="15">
        <v>950000</v>
      </c>
      <c r="F32" s="16"/>
      <c r="G32" s="15">
        <v>950000</v>
      </c>
      <c r="H32" s="16"/>
      <c r="I32" s="43">
        <v>0</v>
      </c>
    </row>
    <row r="33" spans="1:9" s="5" customFormat="1" ht="15" customHeight="1" x14ac:dyDescent="0.25">
      <c r="A33" s="11">
        <v>3300</v>
      </c>
      <c r="B33" s="12"/>
      <c r="C33" s="13" t="s">
        <v>426</v>
      </c>
      <c r="D33" s="14"/>
      <c r="E33" s="15">
        <v>4644930</v>
      </c>
      <c r="F33" s="16"/>
      <c r="G33" s="15">
        <v>4644930</v>
      </c>
      <c r="H33" s="16"/>
      <c r="I33" s="28">
        <v>2110926.16</v>
      </c>
    </row>
    <row r="34" spans="1:9" s="5" customFormat="1" ht="15" customHeight="1" x14ac:dyDescent="0.25">
      <c r="A34" s="11">
        <v>3400</v>
      </c>
      <c r="B34" s="12"/>
      <c r="C34" s="13" t="s">
        <v>427</v>
      </c>
      <c r="D34" s="14"/>
      <c r="E34" s="15">
        <v>305574</v>
      </c>
      <c r="F34" s="16"/>
      <c r="G34" s="15">
        <v>305574</v>
      </c>
      <c r="H34" s="16"/>
      <c r="I34" s="28">
        <v>111767.03999999999</v>
      </c>
    </row>
    <row r="35" spans="1:9" s="5" customFormat="1" ht="15" customHeight="1" x14ac:dyDescent="0.25">
      <c r="A35" s="11">
        <v>3500</v>
      </c>
      <c r="B35" s="12"/>
      <c r="C35" s="13" t="s">
        <v>428</v>
      </c>
      <c r="D35" s="14"/>
      <c r="E35" s="15">
        <v>2246128</v>
      </c>
      <c r="F35" s="16"/>
      <c r="G35" s="15">
        <v>2246128</v>
      </c>
      <c r="H35" s="16"/>
      <c r="I35" s="28">
        <v>719096.64</v>
      </c>
    </row>
    <row r="36" spans="1:9" s="5" customFormat="1" ht="15" customHeight="1" x14ac:dyDescent="0.25">
      <c r="A36" s="11">
        <v>3700</v>
      </c>
      <c r="B36" s="12"/>
      <c r="C36" s="13" t="s">
        <v>429</v>
      </c>
      <c r="D36" s="14"/>
      <c r="E36" s="15">
        <v>49500</v>
      </c>
      <c r="F36" s="16"/>
      <c r="G36" s="15">
        <v>49500</v>
      </c>
      <c r="H36" s="16"/>
      <c r="I36" s="28">
        <v>8400</v>
      </c>
    </row>
    <row r="37" spans="1:9" s="5" customFormat="1" ht="15" customHeight="1" x14ac:dyDescent="0.25">
      <c r="A37" s="11">
        <v>3900</v>
      </c>
      <c r="B37" s="12"/>
      <c r="C37" s="13" t="s">
        <v>215</v>
      </c>
      <c r="D37" s="14"/>
      <c r="E37" s="15">
        <v>1507505</v>
      </c>
      <c r="F37" s="16"/>
      <c r="G37" s="15">
        <v>1507505</v>
      </c>
      <c r="H37" s="16"/>
      <c r="I37" s="28">
        <v>364416.58999999997</v>
      </c>
    </row>
    <row r="38" spans="1:9" s="5" customFormat="1" ht="15" customHeight="1" x14ac:dyDescent="0.25">
      <c r="A38" s="11">
        <v>6100</v>
      </c>
      <c r="B38" s="12"/>
      <c r="C38" s="13" t="s">
        <v>430</v>
      </c>
      <c r="D38" s="14"/>
      <c r="E38" s="15">
        <v>4400170</v>
      </c>
      <c r="F38" s="16"/>
      <c r="G38" s="15">
        <v>4400170</v>
      </c>
      <c r="H38" s="16"/>
      <c r="I38" s="43">
        <v>0</v>
      </c>
    </row>
    <row r="39" spans="1:9" s="5" customFormat="1" ht="12" x14ac:dyDescent="0.25"/>
    <row r="40" spans="1:9" s="5" customFormat="1" ht="12" x14ac:dyDescent="0.25"/>
    <row r="41" spans="1:9" s="5" customFormat="1" ht="12" x14ac:dyDescent="0.25"/>
    <row r="42" spans="1:9" s="5" customFormat="1" ht="15" customHeight="1" x14ac:dyDescent="0.25">
      <c r="A42" s="69" t="s">
        <v>453</v>
      </c>
      <c r="B42" s="70"/>
      <c r="C42" s="70"/>
      <c r="D42" s="70"/>
      <c r="E42" s="70"/>
      <c r="F42" s="70"/>
      <c r="G42" s="70"/>
      <c r="H42" s="70"/>
      <c r="I42" s="71"/>
    </row>
    <row r="43" spans="1:9" s="5" customFormat="1" ht="12" x14ac:dyDescent="0.25">
      <c r="A43" s="72"/>
      <c r="B43" s="73"/>
      <c r="C43" s="73"/>
      <c r="D43" s="73"/>
      <c r="E43" s="73"/>
      <c r="F43" s="73"/>
      <c r="G43" s="73"/>
      <c r="H43" s="73"/>
      <c r="I43" s="74"/>
    </row>
    <row r="44" spans="1:9" s="5" customFormat="1" ht="15" customHeight="1" x14ac:dyDescent="0.25">
      <c r="A44" s="75" t="s">
        <v>454</v>
      </c>
      <c r="B44" s="75" t="s">
        <v>455</v>
      </c>
      <c r="C44" s="75"/>
      <c r="D44" s="75" t="s">
        <v>456</v>
      </c>
      <c r="E44" s="75"/>
      <c r="F44" s="75" t="s">
        <v>457</v>
      </c>
      <c r="G44" s="75"/>
      <c r="H44" s="75" t="s">
        <v>458</v>
      </c>
      <c r="I44" s="75"/>
    </row>
    <row r="45" spans="1:9" s="5" customFormat="1" ht="31.5" customHeight="1" x14ac:dyDescent="0.25">
      <c r="A45" s="75"/>
      <c r="B45" s="75"/>
      <c r="C45" s="75"/>
      <c r="D45" s="75"/>
      <c r="E45" s="75"/>
      <c r="F45" s="75"/>
      <c r="G45" s="75"/>
      <c r="H45" s="75"/>
      <c r="I45" s="75"/>
    </row>
    <row r="46" spans="1:9" s="5" customFormat="1" ht="38.25" customHeight="1" x14ac:dyDescent="0.25">
      <c r="A46" s="33">
        <v>1131</v>
      </c>
      <c r="B46" s="45" t="str">
        <f>VLOOKUP(A46,'Hoja1 (2)'!G2:M419,2,0)</f>
        <v>Sueldos base al personal permanente.</v>
      </c>
      <c r="C46" s="45"/>
      <c r="D46" s="20"/>
      <c r="E46" s="34">
        <v>7417133</v>
      </c>
      <c r="F46" s="22"/>
      <c r="G46" s="34">
        <v>7416172.7000000002</v>
      </c>
      <c r="H46" s="46"/>
      <c r="I46" s="47">
        <v>3078626.42</v>
      </c>
    </row>
    <row r="47" spans="1:9" s="5" customFormat="1" ht="30" customHeight="1" x14ac:dyDescent="0.25">
      <c r="A47" s="19">
        <v>1132</v>
      </c>
      <c r="B47" s="45" t="str">
        <f>VLOOKUP(A47,'Hoja1 (2)'!G3:M420,2,0)</f>
        <v>Sueldos al personal a lista de raya base.</v>
      </c>
      <c r="C47" s="45"/>
      <c r="D47" s="20"/>
      <c r="E47" s="34">
        <v>188851</v>
      </c>
      <c r="F47" s="22"/>
      <c r="G47" s="34">
        <v>191101.3</v>
      </c>
      <c r="H47" s="46"/>
      <c r="I47" s="47">
        <v>96676.3</v>
      </c>
    </row>
    <row r="48" spans="1:9" s="5" customFormat="1" ht="32.25" customHeight="1" x14ac:dyDescent="0.25">
      <c r="A48" s="19">
        <v>1211</v>
      </c>
      <c r="B48" s="45" t="str">
        <f>VLOOKUP(A48,'Hoja1 (2)'!G4:M421,2,0)</f>
        <v>Honorarios asimilables a salarios.</v>
      </c>
      <c r="C48" s="45"/>
      <c r="D48" s="20"/>
      <c r="E48" s="34">
        <v>31109000</v>
      </c>
      <c r="F48" s="22"/>
      <c r="G48" s="34">
        <v>31109000</v>
      </c>
      <c r="H48" s="46"/>
      <c r="I48" s="47">
        <v>13058783.33</v>
      </c>
    </row>
    <row r="49" spans="1:9" s="5" customFormat="1" ht="37.5" customHeight="1" x14ac:dyDescent="0.25">
      <c r="A49" s="19">
        <v>1221</v>
      </c>
      <c r="B49" s="45" t="str">
        <f>VLOOKUP(A49,'Hoja1 (2)'!G5:M422,2,0)</f>
        <v>Sueldos base al personal eventual.</v>
      </c>
      <c r="C49" s="45"/>
      <c r="D49" s="20"/>
      <c r="E49" s="34">
        <v>3342480</v>
      </c>
      <c r="F49" s="22"/>
      <c r="G49" s="34">
        <v>3342480</v>
      </c>
      <c r="H49" s="46"/>
      <c r="I49" s="47">
        <v>1282448.55</v>
      </c>
    </row>
    <row r="50" spans="1:9" s="5" customFormat="1" ht="40.5" customHeight="1" x14ac:dyDescent="0.25">
      <c r="A50" s="19">
        <v>1311</v>
      </c>
      <c r="B50" s="45" t="str">
        <f>VLOOKUP(A50,'Hoja1 (2)'!G6:M423,2,0)</f>
        <v>Prima quinquenal por años de servicios efectivos prestados.</v>
      </c>
      <c r="C50" s="45"/>
      <c r="D50" s="20"/>
      <c r="E50" s="34">
        <v>62928</v>
      </c>
      <c r="F50" s="22"/>
      <c r="G50" s="34">
        <v>62928</v>
      </c>
      <c r="H50" s="46"/>
      <c r="I50" s="47">
        <v>27028.73</v>
      </c>
    </row>
    <row r="51" spans="1:9" s="5" customFormat="1" ht="15" customHeight="1" x14ac:dyDescent="0.25">
      <c r="A51" s="19">
        <v>1321</v>
      </c>
      <c r="B51" s="45" t="str">
        <f>VLOOKUP(A51,'Hoja1 (2)'!G7:M424,2,0)</f>
        <v>Prima de vacaciones.</v>
      </c>
      <c r="C51" s="45"/>
      <c r="D51" s="24"/>
      <c r="E51" s="34">
        <v>194328</v>
      </c>
      <c r="F51" s="22"/>
      <c r="G51" s="34">
        <v>194328</v>
      </c>
      <c r="H51" s="46"/>
      <c r="I51" s="47">
        <v>84459.19</v>
      </c>
    </row>
    <row r="52" spans="1:9" s="5" customFormat="1" ht="30" customHeight="1" x14ac:dyDescent="0.25">
      <c r="A52" s="19">
        <v>1323</v>
      </c>
      <c r="B52" s="45" t="str">
        <f>VLOOKUP(A52,'Hoja1 (2)'!G8:M425,2,0)</f>
        <v>Gratificación de fin de año.</v>
      </c>
      <c r="C52" s="45"/>
      <c r="D52" s="24"/>
      <c r="E52" s="34">
        <v>2360959</v>
      </c>
      <c r="F52" s="22"/>
      <c r="G52" s="34">
        <v>2360959</v>
      </c>
      <c r="H52" s="46"/>
      <c r="I52" s="47">
        <v>22455.32</v>
      </c>
    </row>
    <row r="53" spans="1:9" s="5" customFormat="1" ht="37.5" customHeight="1" x14ac:dyDescent="0.25">
      <c r="A53" s="19">
        <v>1331</v>
      </c>
      <c r="B53" s="45" t="str">
        <f>VLOOKUP(A53,'Hoja1 (2)'!G9:M426,2,0)</f>
        <v>Horas extraordinarias.</v>
      </c>
      <c r="C53" s="45"/>
      <c r="D53" s="24"/>
      <c r="E53" s="34">
        <v>480000</v>
      </c>
      <c r="F53" s="22"/>
      <c r="G53" s="34">
        <v>480000</v>
      </c>
      <c r="H53" s="46"/>
      <c r="I53" s="47">
        <v>180635.97</v>
      </c>
    </row>
    <row r="54" spans="1:9" s="5" customFormat="1" ht="34.5" customHeight="1" x14ac:dyDescent="0.25">
      <c r="A54" s="19">
        <v>1341</v>
      </c>
      <c r="B54" s="45" t="str">
        <f>VLOOKUP(A54,'Hoja1 (2)'!G10:M427,2,0)</f>
        <v>Compensaciones.</v>
      </c>
      <c r="C54" s="45"/>
      <c r="D54" s="24"/>
      <c r="E54" s="34">
        <v>27000</v>
      </c>
      <c r="F54" s="22"/>
      <c r="G54" s="34">
        <v>43261.42</v>
      </c>
      <c r="H54" s="46"/>
      <c r="I54" s="47">
        <v>43261.42</v>
      </c>
    </row>
    <row r="55" spans="1:9" s="5" customFormat="1" ht="30" customHeight="1" x14ac:dyDescent="0.25">
      <c r="A55" s="19">
        <v>1342</v>
      </c>
      <c r="B55" s="45" t="str">
        <f>VLOOKUP(A55,'Hoja1 (2)'!G11:M428,2,0)</f>
        <v>Compensaciones por servicios eventuales.</v>
      </c>
      <c r="C55" s="45"/>
      <c r="D55" s="24"/>
      <c r="E55" s="34">
        <v>240000</v>
      </c>
      <c r="F55" s="22"/>
      <c r="G55" s="34">
        <v>222448.58</v>
      </c>
      <c r="H55" s="46"/>
      <c r="I55" s="47">
        <v>12542.12</v>
      </c>
    </row>
    <row r="56" spans="1:9" s="5" customFormat="1" ht="46.5" customHeight="1" x14ac:dyDescent="0.25">
      <c r="A56" s="19">
        <v>1411</v>
      </c>
      <c r="B56" s="45" t="str">
        <f>VLOOKUP(A56,'Hoja1 (2)'!G12:M429,2,0)</f>
        <v>Aportaciones a instituciones de seguridad social.</v>
      </c>
      <c r="C56" s="45"/>
      <c r="D56" s="24"/>
      <c r="E56" s="34">
        <v>978812</v>
      </c>
      <c r="F56" s="22"/>
      <c r="G56" s="34">
        <v>978812</v>
      </c>
      <c r="H56" s="46"/>
      <c r="I56" s="47">
        <v>390139.84</v>
      </c>
    </row>
    <row r="57" spans="1:9" s="5" customFormat="1" ht="55.5" customHeight="1" x14ac:dyDescent="0.25">
      <c r="A57" s="19">
        <v>1421</v>
      </c>
      <c r="B57" s="45" t="str">
        <f>VLOOKUP(A57,'Hoja1 (2)'!G13:M430,2,0)</f>
        <v>Aportaciones a fondos de vivienda.</v>
      </c>
      <c r="C57" s="45"/>
      <c r="D57" s="24"/>
      <c r="E57" s="34">
        <v>354580</v>
      </c>
      <c r="F57" s="22"/>
      <c r="G57" s="34">
        <v>354580</v>
      </c>
      <c r="H57" s="46"/>
      <c r="I57" s="47">
        <v>110570.44</v>
      </c>
    </row>
    <row r="58" spans="1:9" s="5" customFormat="1" ht="90" customHeight="1" x14ac:dyDescent="0.25">
      <c r="A58" s="19">
        <v>1431</v>
      </c>
      <c r="B58" s="45" t="str">
        <f>VLOOKUP(A58,'Hoja1 (2)'!G14:M431,2,0)</f>
        <v>Aportaciones al sistema para el retiro o a la administradora de fondos para el retiro y ahorro solidario.</v>
      </c>
      <c r="C58" s="45"/>
      <c r="D58" s="24"/>
      <c r="E58" s="34">
        <v>350000</v>
      </c>
      <c r="F58" s="22"/>
      <c r="G58" s="34">
        <v>350000</v>
      </c>
      <c r="H58" s="46"/>
      <c r="I58" s="47">
        <v>112006.44</v>
      </c>
    </row>
    <row r="59" spans="1:9" s="5" customFormat="1" ht="90" customHeight="1" x14ac:dyDescent="0.25">
      <c r="A59" s="19">
        <v>1441</v>
      </c>
      <c r="B59" s="45" t="str">
        <f>VLOOKUP(A59,'Hoja1 (2)'!G15:M432,2,0)</f>
        <v>Primas por seguro de vida del personal civil.</v>
      </c>
      <c r="C59" s="45"/>
      <c r="D59" s="24"/>
      <c r="E59" s="34">
        <v>450000</v>
      </c>
      <c r="F59" s="22"/>
      <c r="G59" s="34">
        <v>450000</v>
      </c>
      <c r="H59" s="46"/>
      <c r="I59" s="47">
        <v>218153.15</v>
      </c>
    </row>
    <row r="60" spans="1:9" s="5" customFormat="1" ht="43.5" customHeight="1" x14ac:dyDescent="0.25">
      <c r="A60" s="19">
        <v>1443</v>
      </c>
      <c r="B60" s="45" t="str">
        <f>VLOOKUP(A60,'Hoja1 (2)'!G16:M433,2,0)</f>
        <v>Primas por seguro de retiro del personal al servicio de las unidades responsables del gasto del Distrito Federal.</v>
      </c>
      <c r="C60" s="45"/>
      <c r="D60" s="24"/>
      <c r="E60" s="34">
        <v>52000</v>
      </c>
      <c r="F60" s="22"/>
      <c r="G60" s="34">
        <v>52000</v>
      </c>
      <c r="H60" s="46"/>
      <c r="I60" s="47">
        <v>16065.85</v>
      </c>
    </row>
    <row r="61" spans="1:9" s="5" customFormat="1" ht="60" customHeight="1" x14ac:dyDescent="0.25">
      <c r="A61" s="19">
        <v>1511</v>
      </c>
      <c r="B61" s="45" t="str">
        <f>VLOOKUP(A61,'Hoja1 (2)'!G17:M434,2,0)</f>
        <v>Cuotas para el fondo de ahorro y fondo de trabajo.</v>
      </c>
      <c r="C61" s="45"/>
      <c r="D61" s="24"/>
      <c r="E61" s="34">
        <v>283474</v>
      </c>
      <c r="F61" s="22"/>
      <c r="G61" s="34">
        <v>283474</v>
      </c>
      <c r="H61" s="46"/>
      <c r="I61" s="47">
        <v>122216.6</v>
      </c>
    </row>
    <row r="62" spans="1:9" s="5" customFormat="1" ht="81" customHeight="1" x14ac:dyDescent="0.25">
      <c r="A62" s="19">
        <v>1541</v>
      </c>
      <c r="B62" s="45" t="str">
        <f>VLOOKUP(A62,'Hoja1 (2)'!G18:M435,2,0)</f>
        <v>Vales.</v>
      </c>
      <c r="C62" s="45"/>
      <c r="D62" s="24"/>
      <c r="E62" s="34">
        <v>722420</v>
      </c>
      <c r="F62" s="22"/>
      <c r="G62" s="34">
        <v>722420</v>
      </c>
      <c r="H62" s="46"/>
      <c r="I62" s="47">
        <v>56000</v>
      </c>
    </row>
    <row r="63" spans="1:9" s="5" customFormat="1" ht="38.25" customHeight="1" x14ac:dyDescent="0.25">
      <c r="A63" s="19">
        <v>1542</v>
      </c>
      <c r="B63" s="45" t="str">
        <f>VLOOKUP(A63,'Hoja1 (2)'!G19:M436,2,0)</f>
        <v>Apoyo económico por defunción de familiares directos.</v>
      </c>
      <c r="C63" s="45"/>
      <c r="D63" s="24"/>
      <c r="E63" s="34">
        <v>20000</v>
      </c>
      <c r="F63" s="22"/>
      <c r="G63" s="34">
        <v>20000</v>
      </c>
      <c r="H63" s="46"/>
      <c r="I63" s="47">
        <v>4328.34</v>
      </c>
    </row>
    <row r="64" spans="1:9" s="5" customFormat="1" ht="29.25" customHeight="1" x14ac:dyDescent="0.25">
      <c r="A64" s="19">
        <v>1544</v>
      </c>
      <c r="B64" s="45" t="str">
        <f>VLOOKUP(A64,'Hoja1 (2)'!G20:M437,2,0)</f>
        <v>Asignaciones para requerimiento de cargos de servidores públicos de nivel técnico operativo, de confianza y personal de la rama médica.</v>
      </c>
      <c r="C64" s="45"/>
      <c r="D64" s="24"/>
      <c r="E64" s="34">
        <v>462482</v>
      </c>
      <c r="F64" s="22"/>
      <c r="G64" s="34">
        <v>462482</v>
      </c>
      <c r="H64" s="46"/>
      <c r="I64" s="47">
        <v>170747.66</v>
      </c>
    </row>
    <row r="65" spans="1:9" s="5" customFormat="1" ht="54.75" customHeight="1" x14ac:dyDescent="0.25">
      <c r="A65" s="19">
        <v>1545</v>
      </c>
      <c r="B65" s="45" t="str">
        <f>VLOOKUP(A65,'Hoja1 (2)'!G21:M438,2,0)</f>
        <v>Asignaciones para prestaciones a personal sindicalizado y no sindicalizado.</v>
      </c>
      <c r="C65" s="45"/>
      <c r="D65" s="24"/>
      <c r="E65" s="34">
        <v>304666</v>
      </c>
      <c r="F65" s="22"/>
      <c r="G65" s="34">
        <v>304666</v>
      </c>
      <c r="H65" s="46"/>
      <c r="I65" s="47">
        <v>107721.01</v>
      </c>
    </row>
    <row r="66" spans="1:9" s="5" customFormat="1" ht="15" customHeight="1" x14ac:dyDescent="0.25">
      <c r="A66" s="19">
        <v>1546</v>
      </c>
      <c r="B66" s="45" t="str">
        <f>VLOOKUP(A66,'Hoja1 (2)'!G22:M439,2,0)</f>
        <v>Otras prestaciones contractuales.</v>
      </c>
      <c r="C66" s="45"/>
      <c r="D66" s="24"/>
      <c r="E66" s="34">
        <v>420000</v>
      </c>
      <c r="F66" s="22"/>
      <c r="G66" s="34">
        <v>420000</v>
      </c>
      <c r="H66" s="46"/>
      <c r="I66" s="47">
        <v>194400</v>
      </c>
    </row>
    <row r="67" spans="1:9" s="5" customFormat="1" ht="15" customHeight="1" x14ac:dyDescent="0.25">
      <c r="A67" s="19">
        <v>1547</v>
      </c>
      <c r="B67" s="45" t="str">
        <f>VLOOKUP(A67,'Hoja1 (2)'!G23:M440,2,0)</f>
        <v>Asignaciones conmemorativas.</v>
      </c>
      <c r="C67" s="45"/>
      <c r="D67" s="24"/>
      <c r="E67" s="34">
        <v>21500</v>
      </c>
      <c r="F67" s="22"/>
      <c r="G67" s="34">
        <v>21500</v>
      </c>
      <c r="H67" s="46"/>
      <c r="I67" s="47">
        <v>15077.6</v>
      </c>
    </row>
    <row r="68" spans="1:9" s="5" customFormat="1" ht="27" customHeight="1" x14ac:dyDescent="0.25">
      <c r="A68" s="19">
        <v>1548</v>
      </c>
      <c r="B68" s="45" t="str">
        <f>VLOOKUP(A68,'Hoja1 (2)'!G24:M441,2,0)</f>
        <v>Asignaciones para pago de antigüedad.</v>
      </c>
      <c r="C68" s="45"/>
      <c r="D68" s="24"/>
      <c r="E68" s="34">
        <v>500000</v>
      </c>
      <c r="F68" s="22"/>
      <c r="G68" s="34">
        <v>500000</v>
      </c>
      <c r="H68" s="46"/>
      <c r="I68" s="47">
        <v>415505.18</v>
      </c>
    </row>
    <row r="69" spans="1:9" s="5" customFormat="1" ht="29.25" customHeight="1" x14ac:dyDescent="0.25">
      <c r="A69" s="19">
        <v>1551</v>
      </c>
      <c r="B69" s="45" t="str">
        <f>VLOOKUP(A69,'Hoja1 (2)'!G25:M442,2,0)</f>
        <v>Apoyos a la capacitación de los servidores públicos.</v>
      </c>
      <c r="C69" s="45"/>
      <c r="D69" s="24"/>
      <c r="E69" s="34">
        <v>3000</v>
      </c>
      <c r="F69" s="22"/>
      <c r="G69" s="34">
        <v>3000</v>
      </c>
      <c r="H69" s="46"/>
      <c r="I69" s="47">
        <v>1200</v>
      </c>
    </row>
    <row r="70" spans="1:9" s="5" customFormat="1" ht="27" customHeight="1" x14ac:dyDescent="0.25">
      <c r="A70" s="19">
        <v>1591</v>
      </c>
      <c r="B70" s="45" t="str">
        <f>VLOOKUP(A70,'Hoja1 (2)'!G26:M443,2,0)</f>
        <v>Asignaciones para requerimiento de cargos de servidores públicos superiores y de mandos medios así como de líderes coordinadores y enlaces.</v>
      </c>
      <c r="C70" s="45"/>
      <c r="D70" s="24"/>
      <c r="E70" s="34">
        <v>10921596</v>
      </c>
      <c r="F70" s="22"/>
      <c r="G70" s="34">
        <v>10921596</v>
      </c>
      <c r="H70" s="46"/>
      <c r="I70" s="47">
        <v>4871851</v>
      </c>
    </row>
    <row r="71" spans="1:9" s="5" customFormat="1" ht="27" customHeight="1" x14ac:dyDescent="0.25">
      <c r="A71" s="19">
        <v>1593</v>
      </c>
      <c r="B71" s="45" t="str">
        <f>VLOOKUP(A71,'Hoja1 (2)'!G27:M444,2,0)</f>
        <v>Becas a hijos de trabajadores.</v>
      </c>
      <c r="C71" s="45"/>
      <c r="D71" s="24"/>
      <c r="E71" s="34">
        <v>60000</v>
      </c>
      <c r="F71" s="22"/>
      <c r="G71" s="34">
        <v>60000</v>
      </c>
      <c r="H71" s="46"/>
      <c r="I71" s="47">
        <v>16368.75</v>
      </c>
    </row>
    <row r="72" spans="1:9" s="5" customFormat="1" ht="15" customHeight="1" x14ac:dyDescent="0.25">
      <c r="A72" s="19">
        <v>1599</v>
      </c>
      <c r="B72" s="45" t="str">
        <f>VLOOKUP(A72,'Hoja1 (2)'!G28:M445,2,0)</f>
        <v>Otras prestaciones sociales y económicas.</v>
      </c>
      <c r="C72" s="45"/>
      <c r="D72" s="24"/>
      <c r="E72" s="34">
        <v>422400</v>
      </c>
      <c r="F72" s="22"/>
      <c r="G72" s="34">
        <v>422400</v>
      </c>
      <c r="H72" s="46"/>
      <c r="I72" s="47">
        <v>206540</v>
      </c>
    </row>
    <row r="73" spans="1:9" s="5" customFormat="1" ht="15" customHeight="1" x14ac:dyDescent="0.25">
      <c r="A73" s="19">
        <v>1711</v>
      </c>
      <c r="B73" s="45" t="str">
        <f>VLOOKUP(A73,'Hoja1 (2)'!G29:M446,2,0)</f>
        <v>Estímulos por productividad, eficiencia y calidad en el desempeño.</v>
      </c>
      <c r="C73" s="45"/>
      <c r="D73" s="24"/>
      <c r="E73" s="34">
        <v>30285</v>
      </c>
      <c r="F73" s="22"/>
      <c r="G73" s="34">
        <v>30285</v>
      </c>
      <c r="H73" s="46"/>
      <c r="I73" s="47">
        <v>0</v>
      </c>
    </row>
    <row r="74" spans="1:9" s="5" customFormat="1" ht="15" customHeight="1" x14ac:dyDescent="0.25">
      <c r="A74" s="19">
        <v>1713</v>
      </c>
      <c r="B74" s="45" t="str">
        <f>VLOOKUP(A74,'Hoja1 (2)'!G30:M447,2,0)</f>
        <v>Premio de antigüedad.</v>
      </c>
      <c r="C74" s="45"/>
      <c r="D74" s="24"/>
      <c r="E74" s="34">
        <v>50000</v>
      </c>
      <c r="F74" s="22"/>
      <c r="G74" s="34">
        <v>50000</v>
      </c>
      <c r="H74" s="46"/>
      <c r="I74" s="47">
        <v>0</v>
      </c>
    </row>
    <row r="75" spans="1:9" s="5" customFormat="1" ht="15" customHeight="1" x14ac:dyDescent="0.25">
      <c r="A75" s="19">
        <v>1714</v>
      </c>
      <c r="B75" s="45" t="str">
        <f>VLOOKUP(A75,'Hoja1 (2)'!G31:M448,2,0)</f>
        <v>Premio de asistencia.</v>
      </c>
      <c r="C75" s="45"/>
      <c r="D75" s="24"/>
      <c r="E75" s="34">
        <v>294133</v>
      </c>
      <c r="F75" s="22"/>
      <c r="G75" s="34">
        <v>294133</v>
      </c>
      <c r="H75" s="46"/>
      <c r="I75" s="47">
        <v>99776.4</v>
      </c>
    </row>
    <row r="76" spans="1:9" s="5" customFormat="1" ht="15" customHeight="1" x14ac:dyDescent="0.25">
      <c r="A76" s="19">
        <v>1719</v>
      </c>
      <c r="B76" s="45" t="str">
        <f>VLOOKUP(A76,'Hoja1 (2)'!G32:M449,2,0)</f>
        <v>Otros estímulos.</v>
      </c>
      <c r="C76" s="45"/>
      <c r="D76" s="24"/>
      <c r="E76" s="34">
        <v>3000</v>
      </c>
      <c r="F76" s="22"/>
      <c r="G76" s="34">
        <v>3000</v>
      </c>
      <c r="H76" s="46"/>
      <c r="I76" s="47">
        <v>0</v>
      </c>
    </row>
    <row r="77" spans="1:9" s="5" customFormat="1" ht="51" customHeight="1" x14ac:dyDescent="0.25">
      <c r="A77" s="19">
        <v>2111</v>
      </c>
      <c r="B77" s="45" t="str">
        <f>VLOOKUP(A77,'Hoja1 (2)'!G33:M450,2,0)</f>
        <v>Materiales, útiles y equipos menores de oficina.</v>
      </c>
      <c r="C77" s="45"/>
      <c r="D77" s="24"/>
      <c r="E77" s="34">
        <v>540000</v>
      </c>
      <c r="F77" s="22"/>
      <c r="G77" s="34">
        <v>540000</v>
      </c>
      <c r="H77" s="46"/>
      <c r="I77" s="47">
        <v>126927.07</v>
      </c>
    </row>
    <row r="78" spans="1:9" s="5" customFormat="1" ht="72.75" customHeight="1" x14ac:dyDescent="0.25">
      <c r="A78" s="19">
        <v>2141</v>
      </c>
      <c r="B78" s="45" t="str">
        <f>VLOOKUP(A78,'Hoja1 (2)'!G34:M451,2,0)</f>
        <v>Materiales, útiles y equipos menores de tecnologías de la información y comunicaciones.</v>
      </c>
      <c r="C78" s="45"/>
      <c r="D78" s="24"/>
      <c r="E78" s="34">
        <v>605000</v>
      </c>
      <c r="F78" s="22"/>
      <c r="G78" s="34">
        <v>605000</v>
      </c>
      <c r="H78" s="46"/>
      <c r="I78" s="47">
        <v>0</v>
      </c>
    </row>
    <row r="79" spans="1:9" s="5" customFormat="1" ht="32.25" customHeight="1" x14ac:dyDescent="0.25">
      <c r="A79" s="19">
        <v>2151</v>
      </c>
      <c r="B79" s="45" t="str">
        <f>VLOOKUP(A79,'Hoja1 (2)'!G35:M452,2,0)</f>
        <v>Material impreso e información digital.</v>
      </c>
      <c r="C79" s="45"/>
      <c r="D79" s="24"/>
      <c r="E79" s="34">
        <v>30000</v>
      </c>
      <c r="F79" s="22"/>
      <c r="G79" s="34">
        <v>30000</v>
      </c>
      <c r="H79" s="46"/>
      <c r="I79" s="47">
        <v>0</v>
      </c>
    </row>
    <row r="80" spans="1:9" s="5" customFormat="1" ht="36" customHeight="1" x14ac:dyDescent="0.25">
      <c r="A80" s="19">
        <v>2161</v>
      </c>
      <c r="B80" s="45" t="str">
        <f>VLOOKUP(A80,'Hoja1 (2)'!G36:M453,2,0)</f>
        <v>Material de limpieza.</v>
      </c>
      <c r="C80" s="45"/>
      <c r="D80" s="24"/>
      <c r="E80" s="34">
        <v>1500</v>
      </c>
      <c r="F80" s="22"/>
      <c r="G80" s="34">
        <v>1500</v>
      </c>
      <c r="H80" s="46"/>
      <c r="I80" s="47">
        <v>180</v>
      </c>
    </row>
    <row r="81" spans="1:9" s="5" customFormat="1" ht="39.75" customHeight="1" x14ac:dyDescent="0.25">
      <c r="A81" s="19">
        <v>2211</v>
      </c>
      <c r="B81" s="45" t="str">
        <f>VLOOKUP(A81,'Hoja1 (2)'!G37:M454,2,0)</f>
        <v>Productos alimenticios y bebidas para personas.</v>
      </c>
      <c r="C81" s="45"/>
      <c r="D81" s="24"/>
      <c r="E81" s="34">
        <v>100000</v>
      </c>
      <c r="F81" s="22"/>
      <c r="G81" s="34">
        <v>100000</v>
      </c>
      <c r="H81" s="46"/>
      <c r="I81" s="47">
        <v>26137.86</v>
      </c>
    </row>
    <row r="82" spans="1:9" s="5" customFormat="1" ht="45" customHeight="1" x14ac:dyDescent="0.25">
      <c r="A82" s="19">
        <v>2419</v>
      </c>
      <c r="B82" s="45" t="str">
        <f>VLOOKUP(A82,'Hoja1 (2)'!G38:M455,2,0)</f>
        <v>Otros productos minerales no metálicos.</v>
      </c>
      <c r="C82" s="45"/>
      <c r="D82" s="24"/>
      <c r="E82" s="34">
        <v>1940</v>
      </c>
      <c r="F82" s="22"/>
      <c r="G82" s="34">
        <v>1940</v>
      </c>
      <c r="H82" s="46"/>
      <c r="I82" s="47">
        <v>0</v>
      </c>
    </row>
    <row r="83" spans="1:9" s="5" customFormat="1" ht="30" customHeight="1" x14ac:dyDescent="0.25">
      <c r="A83" s="19">
        <v>2431</v>
      </c>
      <c r="B83" s="45" t="str">
        <f>VLOOKUP(A83,'Hoja1 (2)'!G39:M456,2,0)</f>
        <v>Cal, yeso y productos de yeso.</v>
      </c>
      <c r="C83" s="45"/>
      <c r="D83" s="24"/>
      <c r="E83" s="34">
        <v>3000</v>
      </c>
      <c r="F83" s="22"/>
      <c r="G83" s="34">
        <v>3000</v>
      </c>
      <c r="H83" s="46"/>
      <c r="I83" s="47">
        <v>0</v>
      </c>
    </row>
    <row r="84" spans="1:9" s="5" customFormat="1" ht="30" customHeight="1" x14ac:dyDescent="0.25">
      <c r="A84" s="19">
        <v>2441</v>
      </c>
      <c r="B84" s="45" t="str">
        <f>VLOOKUP(A84,'Hoja1 (2)'!G40:M457,2,0)</f>
        <v>Madera y productos de madera.</v>
      </c>
      <c r="C84" s="45"/>
      <c r="D84" s="24"/>
      <c r="E84" s="34">
        <v>9000</v>
      </c>
      <c r="F84" s="22"/>
      <c r="G84" s="34">
        <v>9000</v>
      </c>
      <c r="H84" s="46"/>
      <c r="I84" s="47">
        <v>0</v>
      </c>
    </row>
    <row r="85" spans="1:9" s="5" customFormat="1" ht="58.5" customHeight="1" x14ac:dyDescent="0.25">
      <c r="A85" s="19">
        <v>2451</v>
      </c>
      <c r="B85" s="45" t="str">
        <f>VLOOKUP(A85,'Hoja1 (2)'!G41:M458,2,0)</f>
        <v>Vidrio y productos de vidrio.</v>
      </c>
      <c r="C85" s="45"/>
      <c r="D85" s="24"/>
      <c r="E85" s="34">
        <v>3000</v>
      </c>
      <c r="F85" s="22"/>
      <c r="G85" s="34">
        <v>3000</v>
      </c>
      <c r="H85" s="46"/>
      <c r="I85" s="47">
        <v>0</v>
      </c>
    </row>
    <row r="86" spans="1:9" s="5" customFormat="1" ht="75" customHeight="1" x14ac:dyDescent="0.25">
      <c r="A86" s="19">
        <v>2461</v>
      </c>
      <c r="B86" s="45" t="str">
        <f>VLOOKUP(A86,'Hoja1 (2)'!G42:M459,2,0)</f>
        <v>Material eléctrico y electrónico.</v>
      </c>
      <c r="C86" s="45"/>
      <c r="D86" s="24"/>
      <c r="E86" s="34">
        <v>89500</v>
      </c>
      <c r="F86" s="22"/>
      <c r="G86" s="34">
        <v>89500</v>
      </c>
      <c r="H86" s="46"/>
      <c r="I86" s="47">
        <v>1347.79</v>
      </c>
    </row>
    <row r="87" spans="1:9" s="5" customFormat="1" ht="81.75" customHeight="1" x14ac:dyDescent="0.25">
      <c r="A87" s="19">
        <v>2471</v>
      </c>
      <c r="B87" s="45" t="str">
        <f>VLOOKUP(A87,'Hoja1 (2)'!G43:M460,2,0)</f>
        <v>Artículos metálicos para la construcción.</v>
      </c>
      <c r="C87" s="45"/>
      <c r="D87" s="24"/>
      <c r="E87" s="34">
        <v>32800</v>
      </c>
      <c r="F87" s="22"/>
      <c r="G87" s="34">
        <v>32800</v>
      </c>
      <c r="H87" s="46"/>
      <c r="I87" s="47">
        <v>663.1</v>
      </c>
    </row>
    <row r="88" spans="1:9" s="5" customFormat="1" ht="46.5" customHeight="1" x14ac:dyDescent="0.25">
      <c r="A88" s="19">
        <v>2481</v>
      </c>
      <c r="B88" s="45" t="str">
        <f>VLOOKUP(A88,'Hoja1 (2)'!G44:M461,2,0)</f>
        <v>Materiales complementarios.</v>
      </c>
      <c r="C88" s="45"/>
      <c r="D88" s="24"/>
      <c r="E88" s="34">
        <v>9000</v>
      </c>
      <c r="F88" s="22"/>
      <c r="G88" s="34">
        <v>9000</v>
      </c>
      <c r="H88" s="46"/>
      <c r="I88" s="47">
        <v>0</v>
      </c>
    </row>
    <row r="89" spans="1:9" s="5" customFormat="1" ht="60" customHeight="1" x14ac:dyDescent="0.25">
      <c r="A89" s="19">
        <v>2491</v>
      </c>
      <c r="B89" s="45" t="str">
        <f>VLOOKUP(A89,'Hoja1 (2)'!G45:M462,2,0)</f>
        <v>Otros materiales y artículos de construcción y reparación.</v>
      </c>
      <c r="C89" s="45"/>
      <c r="D89" s="24"/>
      <c r="E89" s="34">
        <v>46500</v>
      </c>
      <c r="F89" s="22"/>
      <c r="G89" s="34">
        <v>46500</v>
      </c>
      <c r="H89" s="46"/>
      <c r="I89" s="47">
        <v>143.09</v>
      </c>
    </row>
    <row r="90" spans="1:9" s="5" customFormat="1" ht="30" customHeight="1" x14ac:dyDescent="0.25">
      <c r="A90" s="19">
        <v>2541</v>
      </c>
      <c r="B90" s="45" t="str">
        <f>VLOOKUP(A90,'Hoja1 (2)'!G46:M463,2,0)</f>
        <v>Materiales, accesorios y suministros médicos.</v>
      </c>
      <c r="C90" s="45"/>
      <c r="D90" s="24"/>
      <c r="E90" s="34">
        <v>10000</v>
      </c>
      <c r="F90" s="22"/>
      <c r="G90" s="34">
        <v>10000</v>
      </c>
      <c r="H90" s="46"/>
      <c r="I90" s="47">
        <v>472.71</v>
      </c>
    </row>
    <row r="91" spans="1:9" s="5" customFormat="1" ht="46.5" customHeight="1" x14ac:dyDescent="0.25">
      <c r="A91" s="19">
        <v>2561</v>
      </c>
      <c r="B91" s="45" t="str">
        <f>VLOOKUP(A91,'Hoja1 (2)'!G47:M464,2,0)</f>
        <v>Fibras sintéticas, hules, plásticos y derivados.</v>
      </c>
      <c r="C91" s="45"/>
      <c r="D91" s="24"/>
      <c r="E91" s="34">
        <v>5400</v>
      </c>
      <c r="F91" s="22"/>
      <c r="G91" s="34">
        <v>5400</v>
      </c>
      <c r="H91" s="46"/>
      <c r="I91" s="47">
        <v>220.28</v>
      </c>
    </row>
    <row r="92" spans="1:9" s="5" customFormat="1" ht="39" customHeight="1" x14ac:dyDescent="0.25">
      <c r="A92" s="19">
        <v>2611</v>
      </c>
      <c r="B92" s="45" t="str">
        <f>VLOOKUP(A92,'Hoja1 (2)'!G48:M465,2,0)</f>
        <v>Combustibles, lubricantes y aditivos.</v>
      </c>
      <c r="C92" s="45"/>
      <c r="D92" s="24"/>
      <c r="E92" s="34">
        <v>240000</v>
      </c>
      <c r="F92" s="22"/>
      <c r="G92" s="34">
        <v>240000</v>
      </c>
      <c r="H92" s="46"/>
      <c r="I92" s="47">
        <v>41701.129999999997</v>
      </c>
    </row>
    <row r="93" spans="1:9" s="5" customFormat="1" ht="45" customHeight="1" x14ac:dyDescent="0.25">
      <c r="A93" s="19">
        <v>2911</v>
      </c>
      <c r="B93" s="45" t="str">
        <f>VLOOKUP(A93,'Hoja1 (2)'!G49:M466,2,0)</f>
        <v>Herramientas menores.</v>
      </c>
      <c r="C93" s="45"/>
      <c r="D93" s="24"/>
      <c r="E93" s="34">
        <v>24000</v>
      </c>
      <c r="F93" s="22"/>
      <c r="G93" s="34">
        <v>24000</v>
      </c>
      <c r="H93" s="46"/>
      <c r="I93" s="47">
        <v>455.69</v>
      </c>
    </row>
    <row r="94" spans="1:9" s="5" customFormat="1" ht="45" customHeight="1" x14ac:dyDescent="0.25">
      <c r="A94" s="19">
        <v>2921</v>
      </c>
      <c r="B94" s="45" t="str">
        <f>VLOOKUP(A94,'Hoja1 (2)'!G50:M467,2,0)</f>
        <v>Refacciones y accesorios menores de edificios.</v>
      </c>
      <c r="C94" s="45"/>
      <c r="D94" s="24"/>
      <c r="E94" s="34">
        <v>27200</v>
      </c>
      <c r="F94" s="22"/>
      <c r="G94" s="34">
        <v>27200</v>
      </c>
      <c r="H94" s="46"/>
      <c r="I94" s="47">
        <v>0</v>
      </c>
    </row>
    <row r="95" spans="1:9" s="5" customFormat="1" ht="45" customHeight="1" x14ac:dyDescent="0.25">
      <c r="A95" s="19">
        <v>2931</v>
      </c>
      <c r="B95" s="45" t="str">
        <f>VLOOKUP(A95,'Hoja1 (2)'!G51:M468,2,0)</f>
        <v>Refacciones y accesorios menores de mobiliario y equipo de administración, educacional y recreativo.</v>
      </c>
      <c r="C95" s="45"/>
      <c r="D95" s="24"/>
      <c r="E95" s="34">
        <v>1300</v>
      </c>
      <c r="F95" s="22"/>
      <c r="G95" s="34">
        <v>1300</v>
      </c>
      <c r="H95" s="46"/>
      <c r="I95" s="47">
        <v>0</v>
      </c>
    </row>
    <row r="96" spans="1:9" s="5" customFormat="1" ht="63.75" customHeight="1" x14ac:dyDescent="0.25">
      <c r="A96" s="19">
        <v>2941</v>
      </c>
      <c r="B96" s="45" t="str">
        <f>VLOOKUP(A96,'Hoja1 (2)'!G52:M469,2,0)</f>
        <v>Refacciones y accesorios menores de equipo de cómputo y tecnologías de la información.</v>
      </c>
      <c r="C96" s="45"/>
      <c r="D96" s="24"/>
      <c r="E96" s="34">
        <v>90000</v>
      </c>
      <c r="F96" s="22"/>
      <c r="G96" s="34">
        <v>90000</v>
      </c>
      <c r="H96" s="46"/>
      <c r="I96" s="47">
        <v>244.5</v>
      </c>
    </row>
    <row r="97" spans="1:9" s="5" customFormat="1" ht="51" customHeight="1" x14ac:dyDescent="0.25">
      <c r="A97" s="19">
        <v>2961</v>
      </c>
      <c r="B97" s="45" t="str">
        <f>VLOOKUP(A97,'Hoja1 (2)'!G53:M470,2,0)</f>
        <v>Refacciones y accesorios menores de equipo de transporte.</v>
      </c>
      <c r="C97" s="45"/>
      <c r="D97" s="24"/>
      <c r="E97" s="34">
        <v>6000</v>
      </c>
      <c r="F97" s="22"/>
      <c r="G97" s="34">
        <v>6000</v>
      </c>
      <c r="H97" s="46"/>
      <c r="I97" s="47">
        <v>0</v>
      </c>
    </row>
    <row r="98" spans="1:9" s="5" customFormat="1" ht="45" customHeight="1" x14ac:dyDescent="0.25">
      <c r="A98" s="19">
        <v>3112</v>
      </c>
      <c r="B98" s="45" t="str">
        <f>VLOOKUP(A98,'Hoja1 (2)'!G54:M471,2,0)</f>
        <v>Servicio de energía eléctrica.</v>
      </c>
      <c r="C98" s="45"/>
      <c r="D98" s="24"/>
      <c r="E98" s="34">
        <v>1076079</v>
      </c>
      <c r="F98" s="22"/>
      <c r="G98" s="34">
        <v>1076079</v>
      </c>
      <c r="H98" s="46"/>
      <c r="I98" s="47">
        <v>361783</v>
      </c>
    </row>
    <row r="99" spans="1:9" s="5" customFormat="1" ht="72" customHeight="1" x14ac:dyDescent="0.25">
      <c r="A99" s="19">
        <v>3131</v>
      </c>
      <c r="B99" s="45" t="str">
        <f>VLOOKUP(A99,'Hoja1 (2)'!G55:M472,2,0)</f>
        <v>Agua potable.</v>
      </c>
      <c r="C99" s="45"/>
      <c r="D99" s="24"/>
      <c r="E99" s="34">
        <v>313842</v>
      </c>
      <c r="F99" s="22"/>
      <c r="G99" s="34">
        <v>313842</v>
      </c>
      <c r="H99" s="46"/>
      <c r="I99" s="47">
        <v>131716</v>
      </c>
    </row>
    <row r="100" spans="1:9" s="5" customFormat="1" ht="75" customHeight="1" x14ac:dyDescent="0.25">
      <c r="A100" s="19">
        <v>3141</v>
      </c>
      <c r="B100" s="45" t="str">
        <f>VLOOKUP(A100,'Hoja1 (2)'!G56:M473,2,0)</f>
        <v>Telefonía tradicional.</v>
      </c>
      <c r="C100" s="45"/>
      <c r="D100" s="24"/>
      <c r="E100" s="34">
        <v>407892</v>
      </c>
      <c r="F100" s="22"/>
      <c r="G100" s="34">
        <v>407892</v>
      </c>
      <c r="H100" s="46"/>
      <c r="I100" s="47">
        <v>91550.16</v>
      </c>
    </row>
    <row r="101" spans="1:9" s="5" customFormat="1" ht="75" customHeight="1" x14ac:dyDescent="0.25">
      <c r="A101" s="19">
        <v>3171</v>
      </c>
      <c r="B101" s="45" t="str">
        <f>VLOOKUP(A101,'Hoja1 (2)'!G57:M474,2,0)</f>
        <v>Servicios de acceso de Internet, redes y procesamiento de información.</v>
      </c>
      <c r="C101" s="45"/>
      <c r="D101" s="24"/>
      <c r="E101" s="34">
        <v>74646</v>
      </c>
      <c r="F101" s="22"/>
      <c r="G101" s="34">
        <v>74646</v>
      </c>
      <c r="H101" s="46"/>
      <c r="I101" s="47">
        <v>29592.400000000001</v>
      </c>
    </row>
    <row r="102" spans="1:9" s="5" customFormat="1" ht="60" customHeight="1" x14ac:dyDescent="0.25">
      <c r="A102" s="19">
        <v>3191</v>
      </c>
      <c r="B102" s="45" t="str">
        <f>VLOOKUP(A102,'Hoja1 (2)'!G58:M475,2,0)</f>
        <v>Servicios integrales y otros servicios.</v>
      </c>
      <c r="C102" s="45"/>
      <c r="D102" s="24"/>
      <c r="E102" s="34">
        <v>51405</v>
      </c>
      <c r="F102" s="22"/>
      <c r="G102" s="34">
        <v>51405</v>
      </c>
      <c r="H102" s="46"/>
      <c r="I102" s="47">
        <v>7090</v>
      </c>
    </row>
    <row r="103" spans="1:9" s="5" customFormat="1" ht="30" customHeight="1" x14ac:dyDescent="0.25">
      <c r="A103" s="19">
        <v>3221</v>
      </c>
      <c r="B103" s="45" t="str">
        <f>VLOOKUP(A103,'Hoja1 (2)'!G59:M476,2,0)</f>
        <v>Arrendamiento de edificios.</v>
      </c>
      <c r="C103" s="45"/>
      <c r="D103" s="24"/>
      <c r="E103" s="34">
        <v>950000</v>
      </c>
      <c r="F103" s="22"/>
      <c r="G103" s="34">
        <v>950000</v>
      </c>
      <c r="H103" s="46"/>
      <c r="I103" s="47">
        <v>0</v>
      </c>
    </row>
    <row r="104" spans="1:9" s="5" customFormat="1" ht="45" customHeight="1" x14ac:dyDescent="0.25">
      <c r="A104" s="19">
        <v>3311</v>
      </c>
      <c r="B104" s="45" t="str">
        <f>VLOOKUP(A104,'Hoja1 (2)'!G60:M477,2,0)</f>
        <v>Servicios legales, de contabilidad, auditoría y relacionados.</v>
      </c>
      <c r="C104" s="45"/>
      <c r="D104" s="24"/>
      <c r="E104" s="34">
        <v>200000</v>
      </c>
      <c r="F104" s="22"/>
      <c r="G104" s="34">
        <v>200000</v>
      </c>
      <c r="H104" s="46"/>
      <c r="I104" s="47">
        <v>0</v>
      </c>
    </row>
    <row r="105" spans="1:9" s="5" customFormat="1" ht="49.5" customHeight="1" x14ac:dyDescent="0.25">
      <c r="A105" s="19">
        <v>3331</v>
      </c>
      <c r="B105" s="45" t="str">
        <f>VLOOKUP(A105,'Hoja1 (2)'!G61:M478,2,0)</f>
        <v>Servicios de consultoría administrativa, procesos, técnica y en tecnologías de la información.</v>
      </c>
      <c r="C105" s="45"/>
      <c r="D105" s="24"/>
      <c r="E105" s="34">
        <v>2225647</v>
      </c>
      <c r="F105" s="22"/>
      <c r="G105" s="34">
        <v>2225647</v>
      </c>
      <c r="H105" s="46"/>
      <c r="I105" s="47">
        <v>1334232</v>
      </c>
    </row>
    <row r="106" spans="1:9" s="5" customFormat="1" ht="90" customHeight="1" x14ac:dyDescent="0.25">
      <c r="A106" s="19">
        <v>3341</v>
      </c>
      <c r="B106" s="45" t="str">
        <f>VLOOKUP(A106,'Hoja1 (2)'!G62:M479,2,0)</f>
        <v>Servicios de capacitación.</v>
      </c>
      <c r="C106" s="45"/>
      <c r="D106" s="24"/>
      <c r="E106" s="34">
        <v>500</v>
      </c>
      <c r="F106" s="22"/>
      <c r="G106" s="34">
        <v>500</v>
      </c>
      <c r="H106" s="46"/>
      <c r="I106" s="47">
        <v>0</v>
      </c>
    </row>
    <row r="107" spans="1:9" s="5" customFormat="1" ht="90.75" customHeight="1" x14ac:dyDescent="0.25">
      <c r="A107" s="19">
        <v>3361</v>
      </c>
      <c r="B107" s="45" t="str">
        <f>VLOOKUP(A107,'Hoja1 (2)'!G63:M480,2,0)</f>
        <v>Servicios de apoyo administrativo y fotocopiado.</v>
      </c>
      <c r="C107" s="45"/>
      <c r="D107" s="24"/>
      <c r="E107" s="34">
        <v>473808</v>
      </c>
      <c r="F107" s="22"/>
      <c r="G107" s="34">
        <v>473808</v>
      </c>
      <c r="H107" s="46"/>
      <c r="I107" s="47">
        <v>58348.24</v>
      </c>
    </row>
    <row r="108" spans="1:9" s="5" customFormat="1" ht="75.75" customHeight="1" x14ac:dyDescent="0.25">
      <c r="A108" s="19">
        <v>3362</v>
      </c>
      <c r="B108" s="45" t="str">
        <f>VLOOKUP(A108,'Hoja1 (2)'!G64:M481,2,0)</f>
        <v>Servicios de impresión.</v>
      </c>
      <c r="C108" s="45"/>
      <c r="D108" s="24"/>
      <c r="E108" s="34">
        <v>20000</v>
      </c>
      <c r="F108" s="22"/>
      <c r="G108" s="34">
        <v>20000</v>
      </c>
      <c r="H108" s="46"/>
      <c r="I108" s="47">
        <v>0</v>
      </c>
    </row>
    <row r="109" spans="1:9" s="5" customFormat="1" ht="54.75" customHeight="1" x14ac:dyDescent="0.25">
      <c r="A109" s="19">
        <v>3381</v>
      </c>
      <c r="B109" s="45" t="str">
        <f>VLOOKUP(A109,'Hoja1 (2)'!G65:M482,2,0)</f>
        <v>Servicios de vigilancia.</v>
      </c>
      <c r="C109" s="45"/>
      <c r="D109" s="24"/>
      <c r="E109" s="34">
        <v>1724975</v>
      </c>
      <c r="F109" s="22"/>
      <c r="G109" s="34">
        <v>1724975</v>
      </c>
      <c r="H109" s="46"/>
      <c r="I109" s="47">
        <v>718345.92</v>
      </c>
    </row>
    <row r="110" spans="1:9" s="5" customFormat="1" ht="45" customHeight="1" x14ac:dyDescent="0.25">
      <c r="A110" s="19">
        <v>3411</v>
      </c>
      <c r="B110" s="45" t="str">
        <f>VLOOKUP(A110,'Hoja1 (2)'!G66:M483,2,0)</f>
        <v>Servicios financieros y bancarios.</v>
      </c>
      <c r="C110" s="45"/>
      <c r="D110" s="24"/>
      <c r="E110" s="34">
        <v>5000</v>
      </c>
      <c r="F110" s="22"/>
      <c r="G110" s="34">
        <v>5000</v>
      </c>
      <c r="H110" s="46"/>
      <c r="I110" s="47">
        <v>0</v>
      </c>
    </row>
    <row r="111" spans="1:9" s="5" customFormat="1" ht="30" customHeight="1" x14ac:dyDescent="0.25">
      <c r="A111" s="19">
        <v>3451</v>
      </c>
      <c r="B111" s="45" t="str">
        <f>VLOOKUP(A111,'Hoja1 (2)'!G67:M484,2,0)</f>
        <v>Seguro de bienes patrimoniales.</v>
      </c>
      <c r="C111" s="45"/>
      <c r="D111" s="24"/>
      <c r="E111" s="34">
        <v>300574</v>
      </c>
      <c r="F111" s="22"/>
      <c r="G111" s="34">
        <v>300574</v>
      </c>
      <c r="H111" s="46"/>
      <c r="I111" s="47">
        <v>111767.03999999999</v>
      </c>
    </row>
    <row r="112" spans="1:9" s="5" customFormat="1" ht="30" customHeight="1" x14ac:dyDescent="0.25">
      <c r="A112" s="19">
        <v>3511</v>
      </c>
      <c r="B112" s="45" t="str">
        <f>VLOOKUP(A112,'Hoja1 (2)'!G68:M485,2,0)</f>
        <v>Conservación y mantenimiento menor de inmuebles.</v>
      </c>
      <c r="C112" s="45"/>
      <c r="D112" s="24"/>
      <c r="E112" s="34">
        <v>492750</v>
      </c>
      <c r="F112" s="22"/>
      <c r="G112" s="34">
        <v>375048.82</v>
      </c>
      <c r="H112" s="46"/>
      <c r="I112" s="47">
        <v>67930.039999999994</v>
      </c>
    </row>
    <row r="113" spans="1:13" s="5" customFormat="1" ht="71.25" customHeight="1" x14ac:dyDescent="0.25">
      <c r="A113" s="19">
        <v>3521</v>
      </c>
      <c r="B113" s="45" t="str">
        <f>VLOOKUP(A113,'Hoja1 (2)'!G69:M486,2,0)</f>
        <v>Instalación, reparación y mantenimiento de mobiliario y equipo de administración, educacional y recreativo.</v>
      </c>
      <c r="C113" s="45"/>
      <c r="D113" s="24"/>
      <c r="E113" s="34">
        <v>50000</v>
      </c>
      <c r="F113" s="22"/>
      <c r="G113" s="34">
        <v>50000</v>
      </c>
      <c r="H113" s="46"/>
      <c r="I113" s="47">
        <v>0</v>
      </c>
    </row>
    <row r="114" spans="1:13" s="5" customFormat="1" ht="48.75" customHeight="1" x14ac:dyDescent="0.25">
      <c r="A114" s="19">
        <v>3531</v>
      </c>
      <c r="B114" s="45" t="str">
        <f>VLOOKUP(A114,'Hoja1 (2)'!G70:M487,2,0)</f>
        <v>Instalación, reparación y mantenimiento de equipo de cómputo y tecnologías de la información.</v>
      </c>
      <c r="C114" s="45"/>
      <c r="D114" s="24"/>
      <c r="E114" s="34">
        <v>457624</v>
      </c>
      <c r="F114" s="22"/>
      <c r="G114" s="34">
        <v>457624</v>
      </c>
      <c r="H114" s="46"/>
      <c r="I114" s="47">
        <v>138114.44</v>
      </c>
    </row>
    <row r="115" spans="1:13" s="5" customFormat="1" ht="45" customHeight="1" x14ac:dyDescent="0.25">
      <c r="A115" s="19">
        <v>3552</v>
      </c>
      <c r="B115" s="45" t="str">
        <f>VLOOKUP(A115,'Hoja1 (2)'!G71:M488,2,0)</f>
        <v>Reparación, mantenimiento y conservación de equipo de transporte destinados a servicios públicos y operación de programas públicos.</v>
      </c>
      <c r="C115" s="45"/>
      <c r="D115" s="24"/>
      <c r="E115" s="34">
        <v>265000</v>
      </c>
      <c r="F115" s="22"/>
      <c r="G115" s="34">
        <v>265000</v>
      </c>
      <c r="H115" s="46"/>
      <c r="I115" s="47">
        <v>77267.179999999993</v>
      </c>
    </row>
    <row r="116" spans="1:13" s="5" customFormat="1" ht="53.25" customHeight="1" x14ac:dyDescent="0.25">
      <c r="A116" s="19">
        <v>3581</v>
      </c>
      <c r="B116" s="45" t="str">
        <f>VLOOKUP(A116,'Hoja1 (2)'!G72:M489,2,0)</f>
        <v>Servicios de limpieza y manejo de desechos.</v>
      </c>
      <c r="C116" s="45"/>
      <c r="D116" s="24"/>
      <c r="E116" s="34">
        <v>895754</v>
      </c>
      <c r="F116" s="22"/>
      <c r="G116" s="34">
        <v>1013455.18</v>
      </c>
      <c r="H116" s="46"/>
      <c r="I116" s="47">
        <v>400538.38</v>
      </c>
    </row>
    <row r="117" spans="1:13" s="5" customFormat="1" ht="82.5" customHeight="1" x14ac:dyDescent="0.25">
      <c r="A117" s="19">
        <v>3591</v>
      </c>
      <c r="B117" s="45" t="str">
        <f>VLOOKUP(A117,'Hoja1 (2)'!G73:M490,2,0)</f>
        <v>Servicios de jardinería y fumigación.</v>
      </c>
      <c r="C117" s="45"/>
      <c r="D117" s="24"/>
      <c r="E117" s="34">
        <v>85000</v>
      </c>
      <c r="F117" s="22"/>
      <c r="G117" s="34">
        <v>85000</v>
      </c>
      <c r="H117" s="46"/>
      <c r="I117" s="47">
        <v>35246.6</v>
      </c>
    </row>
    <row r="118" spans="1:13" s="5" customFormat="1" ht="42" customHeight="1" x14ac:dyDescent="0.25">
      <c r="A118" s="19">
        <v>3722</v>
      </c>
      <c r="B118" s="45" t="str">
        <f>VLOOKUP(A118,'Hoja1 (2)'!G74:M491,2,0)</f>
        <v>Pasajes terrestres al interior del Distrito Federal.</v>
      </c>
      <c r="C118" s="45"/>
      <c r="D118" s="24"/>
      <c r="E118" s="34">
        <v>49500</v>
      </c>
      <c r="F118" s="22"/>
      <c r="G118" s="34">
        <v>49500</v>
      </c>
      <c r="H118" s="46"/>
      <c r="I118" s="47">
        <v>8400</v>
      </c>
    </row>
    <row r="119" spans="1:13" s="5" customFormat="1" ht="54" customHeight="1" x14ac:dyDescent="0.25">
      <c r="A119" s="19">
        <v>3911</v>
      </c>
      <c r="B119" s="45" t="str">
        <f>VLOOKUP(A119,'Hoja1 (2)'!G75:M492,2,0)</f>
        <v>Servicios funerarios y de cementerio a los familiares de los civiles y pensionistas directos.</v>
      </c>
      <c r="C119" s="45"/>
      <c r="D119" s="24"/>
      <c r="E119" s="34">
        <v>31500</v>
      </c>
      <c r="F119" s="22"/>
      <c r="G119" s="34">
        <v>31500</v>
      </c>
      <c r="H119" s="46"/>
      <c r="I119" s="47">
        <v>0</v>
      </c>
    </row>
    <row r="120" spans="1:13" s="5" customFormat="1" ht="32.25" customHeight="1" x14ac:dyDescent="0.25">
      <c r="A120" s="19">
        <v>3921</v>
      </c>
      <c r="B120" s="45" t="str">
        <f>VLOOKUP(A120,'Hoja1 (2)'!G76:M493,2,0)</f>
        <v>Impuestos y derechos.</v>
      </c>
      <c r="C120" s="45"/>
      <c r="D120" s="24"/>
      <c r="E120" s="34">
        <v>160000</v>
      </c>
      <c r="F120" s="22"/>
      <c r="G120" s="34">
        <v>160000</v>
      </c>
      <c r="H120" s="46"/>
      <c r="I120" s="47">
        <v>55289</v>
      </c>
    </row>
    <row r="121" spans="1:13" s="5" customFormat="1" ht="33" customHeight="1" x14ac:dyDescent="0.25">
      <c r="A121" s="19">
        <v>3969</v>
      </c>
      <c r="B121" s="45" t="str">
        <f>VLOOKUP(A121,'Hoja1 (2)'!G77:M494,2,0)</f>
        <v>Otros gastos por responsabilidades.</v>
      </c>
      <c r="C121" s="45"/>
      <c r="D121" s="24"/>
      <c r="E121" s="34">
        <v>42947</v>
      </c>
      <c r="F121" s="22"/>
      <c r="G121" s="34">
        <v>42947</v>
      </c>
      <c r="H121" s="46"/>
      <c r="I121" s="47">
        <v>21474</v>
      </c>
    </row>
    <row r="122" spans="1:13" s="5" customFormat="1" ht="30.75" customHeight="1" x14ac:dyDescent="0.25">
      <c r="A122" s="19">
        <v>3981</v>
      </c>
      <c r="B122" s="45" t="str">
        <f>VLOOKUP(A122,'Hoja1 (2)'!G78:M495,2,0)</f>
        <v>Impuesto sobre nóminas.</v>
      </c>
      <c r="C122" s="45"/>
      <c r="D122" s="24"/>
      <c r="E122" s="34">
        <v>755782</v>
      </c>
      <c r="F122" s="22"/>
      <c r="G122" s="34">
        <v>755782</v>
      </c>
      <c r="H122" s="46"/>
      <c r="I122" s="47">
        <v>252828</v>
      </c>
    </row>
    <row r="123" spans="1:13" s="5" customFormat="1" ht="43.5" customHeight="1" x14ac:dyDescent="0.25">
      <c r="A123" s="19">
        <v>3982</v>
      </c>
      <c r="B123" s="45" t="str">
        <f>VLOOKUP(A123,'Hoja1 (2)'!G79:M496,2,0)</f>
        <v>Otros impuestos derivados de una relación laboral.</v>
      </c>
      <c r="C123" s="45"/>
      <c r="D123" s="24"/>
      <c r="E123" s="34">
        <v>517276</v>
      </c>
      <c r="F123" s="22"/>
      <c r="G123" s="34">
        <v>517276</v>
      </c>
      <c r="H123" s="46"/>
      <c r="I123" s="47">
        <v>34825.589999999997</v>
      </c>
    </row>
    <row r="124" spans="1:13" s="5" customFormat="1" ht="62.25" customHeight="1" x14ac:dyDescent="0.25">
      <c r="A124" s="19">
        <v>6000</v>
      </c>
      <c r="B124" s="45" t="s">
        <v>413</v>
      </c>
      <c r="C124" s="45"/>
      <c r="D124" s="24"/>
      <c r="E124" s="34">
        <v>4400170</v>
      </c>
      <c r="F124" s="22"/>
      <c r="G124" s="34">
        <v>4400170</v>
      </c>
      <c r="H124" s="46"/>
      <c r="I124" s="47">
        <v>0</v>
      </c>
    </row>
    <row r="125" spans="1:13" s="5" customFormat="1" ht="12" x14ac:dyDescent="0.25"/>
    <row r="126" spans="1:13" s="5" customFormat="1" ht="12" x14ac:dyDescent="0.25"/>
    <row r="127" spans="1:13" s="5" customFormat="1" ht="16.5" customHeight="1" x14ac:dyDescent="0.25">
      <c r="A127" s="75" t="s">
        <v>459</v>
      </c>
      <c r="B127" s="75"/>
      <c r="C127" s="75" t="s">
        <v>460</v>
      </c>
      <c r="D127" s="75"/>
      <c r="E127" s="75"/>
      <c r="F127" s="75" t="s">
        <v>461</v>
      </c>
      <c r="G127" s="75"/>
      <c r="H127" s="75" t="s">
        <v>462</v>
      </c>
      <c r="I127" s="75"/>
      <c r="J127" s="90" t="s">
        <v>463</v>
      </c>
      <c r="K127" s="90"/>
      <c r="L127" s="90" t="s">
        <v>464</v>
      </c>
      <c r="M127" s="90"/>
    </row>
    <row r="128" spans="1:13" s="5" customFormat="1" ht="16.5" customHeight="1" x14ac:dyDescent="0.25">
      <c r="A128" s="75"/>
      <c r="B128" s="75"/>
      <c r="C128" s="75"/>
      <c r="D128" s="75"/>
      <c r="E128" s="75"/>
      <c r="F128" s="75"/>
      <c r="G128" s="75"/>
      <c r="H128" s="75"/>
      <c r="I128" s="75"/>
      <c r="J128" s="90"/>
      <c r="K128" s="90"/>
      <c r="L128" s="90"/>
      <c r="M128" s="90"/>
    </row>
    <row r="129" spans="1:13" s="5" customFormat="1" ht="12" x14ac:dyDescent="0.25">
      <c r="A129" s="75"/>
      <c r="B129" s="75"/>
      <c r="C129" s="75"/>
      <c r="D129" s="75"/>
      <c r="E129" s="75"/>
      <c r="F129" s="75"/>
      <c r="G129" s="75"/>
      <c r="H129" s="75"/>
      <c r="I129" s="75"/>
      <c r="J129" s="90"/>
      <c r="K129" s="90"/>
      <c r="L129" s="90"/>
      <c r="M129" s="90"/>
    </row>
    <row r="130" spans="1:13" s="5" customFormat="1" ht="24" customHeight="1" x14ac:dyDescent="0.25">
      <c r="A130" s="54" t="s">
        <v>431</v>
      </c>
      <c r="B130" s="55"/>
      <c r="C130" s="60" t="s">
        <v>433</v>
      </c>
      <c r="D130" s="61"/>
      <c r="E130" s="55"/>
      <c r="F130" s="54" t="s">
        <v>432</v>
      </c>
      <c r="G130" s="55"/>
      <c r="H130" s="54" t="s">
        <v>432</v>
      </c>
      <c r="I130" s="55"/>
      <c r="J130" s="91" t="s">
        <v>437</v>
      </c>
      <c r="K130" s="92"/>
      <c r="L130" s="91" t="s">
        <v>437</v>
      </c>
      <c r="M130" s="92"/>
    </row>
    <row r="131" spans="1:13" s="5" customFormat="1" ht="21.75" customHeight="1" x14ac:dyDescent="0.25">
      <c r="A131" s="56"/>
      <c r="B131" s="57"/>
      <c r="C131" s="56"/>
      <c r="D131" s="62"/>
      <c r="E131" s="57"/>
      <c r="F131" s="56"/>
      <c r="G131" s="57"/>
      <c r="H131" s="56"/>
      <c r="I131" s="57"/>
      <c r="J131" s="92"/>
      <c r="K131" s="92"/>
      <c r="L131" s="92"/>
      <c r="M131" s="92"/>
    </row>
    <row r="132" spans="1:13" s="5" customFormat="1" ht="28.5" customHeight="1" x14ac:dyDescent="0.25">
      <c r="A132" s="56"/>
      <c r="B132" s="57"/>
      <c r="C132" s="95" t="s">
        <v>472</v>
      </c>
      <c r="D132" s="64"/>
      <c r="E132" s="65"/>
      <c r="F132" s="56"/>
      <c r="G132" s="57"/>
      <c r="H132" s="56"/>
      <c r="I132" s="57"/>
      <c r="J132" s="92"/>
      <c r="K132" s="92"/>
      <c r="L132" s="92"/>
      <c r="M132" s="92"/>
    </row>
    <row r="133" spans="1:13" s="5" customFormat="1" ht="30.75" customHeight="1" x14ac:dyDescent="0.25">
      <c r="A133" s="56"/>
      <c r="B133" s="57"/>
      <c r="C133" s="63"/>
      <c r="D133" s="64"/>
      <c r="E133" s="65"/>
      <c r="F133" s="56"/>
      <c r="G133" s="57"/>
      <c r="H133" s="56"/>
      <c r="I133" s="57"/>
      <c r="J133" s="92"/>
      <c r="K133" s="92"/>
      <c r="L133" s="92"/>
      <c r="M133" s="92"/>
    </row>
    <row r="134" spans="1:13" s="5" customFormat="1" ht="27.75" customHeight="1" x14ac:dyDescent="0.25">
      <c r="A134" s="58"/>
      <c r="B134" s="59"/>
      <c r="C134" s="25"/>
      <c r="D134" s="26"/>
      <c r="E134" s="27"/>
      <c r="F134" s="58"/>
      <c r="G134" s="59"/>
      <c r="H134" s="58"/>
      <c r="I134" s="59"/>
      <c r="J134" s="93"/>
      <c r="K134" s="93"/>
      <c r="L134" s="93"/>
      <c r="M134" s="93"/>
    </row>
    <row r="135" spans="1:13" s="5" customFormat="1" ht="12" x14ac:dyDescent="0.25"/>
    <row r="136" spans="1:13" s="5" customFormat="1" ht="12" x14ac:dyDescent="0.25"/>
    <row r="137" spans="1:13" s="5" customFormat="1" ht="12" x14ac:dyDescent="0.25">
      <c r="A137" s="41" t="s">
        <v>434</v>
      </c>
    </row>
    <row r="138" spans="1:13" s="5" customFormat="1" ht="12" x14ac:dyDescent="0.25">
      <c r="A138" s="41" t="s">
        <v>435</v>
      </c>
      <c r="B138" s="41"/>
      <c r="C138" s="41"/>
      <c r="D138" s="41"/>
      <c r="E138" s="41"/>
      <c r="F138" s="41"/>
    </row>
    <row r="139" spans="1:13" s="5" customFormat="1" ht="12" x14ac:dyDescent="0.25">
      <c r="A139" s="42" t="s">
        <v>475</v>
      </c>
      <c r="B139" s="42"/>
      <c r="C139" s="42"/>
      <c r="D139" s="42"/>
      <c r="E139" s="42"/>
      <c r="F139" s="42"/>
    </row>
    <row r="140" spans="1:13" s="5" customFormat="1" ht="12" x14ac:dyDescent="0.25">
      <c r="A140" s="42" t="s">
        <v>482</v>
      </c>
      <c r="B140" s="42"/>
      <c r="C140" s="42"/>
      <c r="D140" s="42"/>
      <c r="E140" s="42"/>
      <c r="F140" s="42"/>
    </row>
    <row r="141" spans="1:13" s="5" customFormat="1" ht="12" x14ac:dyDescent="0.25"/>
    <row r="142" spans="1:13" s="5" customFormat="1" ht="12" x14ac:dyDescent="0.25"/>
    <row r="143" spans="1:13" s="5" customFormat="1" ht="12" x14ac:dyDescent="0.25"/>
    <row r="144" spans="1:13" s="5" customFormat="1" ht="12" x14ac:dyDescent="0.25"/>
    <row r="145" s="5" customFormat="1" ht="12" x14ac:dyDescent="0.25"/>
    <row r="146" s="5" customFormat="1" ht="12" x14ac:dyDescent="0.25"/>
    <row r="147" s="5" customFormat="1" ht="12" x14ac:dyDescent="0.25"/>
    <row r="148" s="5" customFormat="1" ht="12" x14ac:dyDescent="0.25"/>
    <row r="149" s="5" customFormat="1" ht="12" x14ac:dyDescent="0.25"/>
    <row r="150" s="5" customFormat="1" ht="12" x14ac:dyDescent="0.25"/>
    <row r="151" s="5" customFormat="1" ht="12" x14ac:dyDescent="0.25"/>
    <row r="152" s="5" customFormat="1" ht="12" x14ac:dyDescent="0.25"/>
  </sheetData>
  <mergeCells count="36">
    <mergeCell ref="C132:E133"/>
    <mergeCell ref="A127:B129"/>
    <mergeCell ref="C127:E129"/>
    <mergeCell ref="J127:K129"/>
    <mergeCell ref="L127:M129"/>
    <mergeCell ref="J130:K134"/>
    <mergeCell ref="L130:M134"/>
    <mergeCell ref="F127:G129"/>
    <mergeCell ref="H127:I129"/>
    <mergeCell ref="A130:B134"/>
    <mergeCell ref="C130:E131"/>
    <mergeCell ref="F130:G134"/>
    <mergeCell ref="H130:I134"/>
    <mergeCell ref="A42:I43"/>
    <mergeCell ref="A44:A45"/>
    <mergeCell ref="B44:C45"/>
    <mergeCell ref="D44:E45"/>
    <mergeCell ref="F44:G45"/>
    <mergeCell ref="H44:I45"/>
    <mergeCell ref="A9:A12"/>
    <mergeCell ref="B9:C12"/>
    <mergeCell ref="A16:I16"/>
    <mergeCell ref="A17:B18"/>
    <mergeCell ref="C17:D18"/>
    <mergeCell ref="E17:F18"/>
    <mergeCell ref="G17:H18"/>
    <mergeCell ref="I17:I18"/>
    <mergeCell ref="A5:I5"/>
    <mergeCell ref="I7:I8"/>
    <mergeCell ref="A6:A8"/>
    <mergeCell ref="B6:C8"/>
    <mergeCell ref="D6:I6"/>
    <mergeCell ref="D7:D8"/>
    <mergeCell ref="E7:F8"/>
    <mergeCell ref="G7:G8"/>
    <mergeCell ref="H7:H8"/>
  </mergeCells>
  <hyperlinks>
    <hyperlink ref="C130" r:id="rId1"/>
    <hyperlink ref="L130" r:id="rId2"/>
    <hyperlink ref="J130" r:id="rId3"/>
    <hyperlink ref="C132" r:id="rId4"/>
  </hyperlinks>
  <pageMargins left="0.39370078740157483" right="0.39370078740157483" top="0.19685039370078741" bottom="0.19685039370078741" header="0.31496062992125984" footer="0.31496062992125984"/>
  <pageSetup paperSize="9" scale="70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topLeftCell="A136" zoomScale="90" zoomScaleNormal="90" workbookViewId="0"/>
  </sheetViews>
  <sheetFormatPr baseColWidth="10" defaultRowHeight="14.4" x14ac:dyDescent="0.3"/>
  <cols>
    <col min="1" max="1" width="10.5546875" customWidth="1"/>
    <col min="3" max="4" width="11.44140625" customWidth="1"/>
    <col min="5" max="5" width="26.109375" bestFit="1" customWidth="1"/>
    <col min="6" max="6" width="16.44140625" customWidth="1"/>
    <col min="7" max="7" width="17" customWidth="1"/>
    <col min="8" max="8" width="16.109375" customWidth="1"/>
    <col min="9" max="9" width="20.109375" customWidth="1"/>
    <col min="10" max="10" width="14.88671875" bestFit="1" customWidth="1"/>
    <col min="11" max="11" width="11.88671875" bestFit="1" customWidth="1"/>
  </cols>
  <sheetData>
    <row r="1" spans="1:11" s="2" customFormat="1" x14ac:dyDescent="0.3"/>
    <row r="2" spans="1:11" s="2" customFormat="1" x14ac:dyDescent="0.3"/>
    <row r="3" spans="1:11" s="2" customFormat="1" x14ac:dyDescent="0.3"/>
    <row r="4" spans="1:11" s="2" customFormat="1" x14ac:dyDescent="0.3"/>
    <row r="5" spans="1:11" s="2" customFormat="1" x14ac:dyDescent="0.3">
      <c r="A5" s="66" t="s">
        <v>438</v>
      </c>
      <c r="B5" s="66"/>
      <c r="C5" s="66"/>
      <c r="D5" s="66"/>
      <c r="E5" s="66"/>
      <c r="F5" s="66"/>
      <c r="G5" s="66"/>
      <c r="H5" s="66"/>
      <c r="I5" s="66"/>
    </row>
    <row r="6" spans="1:11" s="5" customFormat="1" ht="27" customHeight="1" x14ac:dyDescent="0.25">
      <c r="A6" s="94" t="s">
        <v>439</v>
      </c>
      <c r="B6" s="75" t="s">
        <v>440</v>
      </c>
      <c r="C6" s="75"/>
      <c r="D6" s="85" t="s">
        <v>441</v>
      </c>
      <c r="E6" s="86"/>
      <c r="F6" s="86"/>
      <c r="G6" s="86"/>
      <c r="H6" s="86"/>
      <c r="I6" s="87"/>
    </row>
    <row r="7" spans="1:11" s="5" customFormat="1" ht="27" customHeight="1" x14ac:dyDescent="0.25">
      <c r="A7" s="94"/>
      <c r="B7" s="75"/>
      <c r="C7" s="75"/>
      <c r="D7" s="75" t="s">
        <v>442</v>
      </c>
      <c r="E7" s="75" t="s">
        <v>443</v>
      </c>
      <c r="F7" s="75"/>
      <c r="G7" s="75" t="s">
        <v>444</v>
      </c>
      <c r="H7" s="75" t="s">
        <v>445</v>
      </c>
      <c r="I7" s="75" t="s">
        <v>446</v>
      </c>
      <c r="J7" s="6"/>
      <c r="K7" s="6"/>
    </row>
    <row r="8" spans="1:11" s="5" customFormat="1" ht="27" customHeight="1" x14ac:dyDescent="0.25">
      <c r="A8" s="94"/>
      <c r="B8" s="75"/>
      <c r="C8" s="75"/>
      <c r="D8" s="75"/>
      <c r="E8" s="75"/>
      <c r="F8" s="75"/>
      <c r="G8" s="75"/>
      <c r="H8" s="75"/>
      <c r="I8" s="75"/>
      <c r="J8" s="6"/>
      <c r="K8" s="6"/>
    </row>
    <row r="9" spans="1:11" s="5" customFormat="1" ht="12" x14ac:dyDescent="0.25">
      <c r="A9" s="76">
        <v>2016</v>
      </c>
      <c r="B9" s="79" t="s">
        <v>470</v>
      </c>
      <c r="C9" s="80"/>
      <c r="D9" s="7">
        <v>1000</v>
      </c>
      <c r="E9" s="8" t="s">
        <v>1</v>
      </c>
      <c r="F9" s="9"/>
      <c r="G9" s="10">
        <v>62127027</v>
      </c>
      <c r="H9" s="10">
        <v>62127027</v>
      </c>
      <c r="I9" s="10">
        <v>37765522.939999998</v>
      </c>
    </row>
    <row r="10" spans="1:11" s="5" customFormat="1" ht="12" x14ac:dyDescent="0.25">
      <c r="A10" s="77"/>
      <c r="B10" s="81"/>
      <c r="C10" s="82"/>
      <c r="D10" s="7">
        <v>2000</v>
      </c>
      <c r="E10" s="8" t="s">
        <v>2</v>
      </c>
      <c r="F10" s="9"/>
      <c r="G10" s="10">
        <v>1875140</v>
      </c>
      <c r="H10" s="10">
        <v>1875140</v>
      </c>
      <c r="I10" s="10">
        <v>671574.93</v>
      </c>
    </row>
    <row r="11" spans="1:11" s="5" customFormat="1" ht="12" x14ac:dyDescent="0.25">
      <c r="A11" s="77"/>
      <c r="B11" s="81"/>
      <c r="C11" s="82"/>
      <c r="D11" s="7">
        <v>3000</v>
      </c>
      <c r="E11" s="8" t="s">
        <v>3</v>
      </c>
      <c r="F11" s="9"/>
      <c r="G11" s="10">
        <v>11627501</v>
      </c>
      <c r="H11" s="10">
        <v>13576301</v>
      </c>
      <c r="I11" s="10">
        <v>6503455.9699999997</v>
      </c>
    </row>
    <row r="12" spans="1:11" s="5" customFormat="1" ht="12" x14ac:dyDescent="0.25">
      <c r="A12" s="78"/>
      <c r="B12" s="83"/>
      <c r="C12" s="84"/>
      <c r="D12" s="7">
        <v>6000</v>
      </c>
      <c r="E12" s="8" t="s">
        <v>4</v>
      </c>
      <c r="F12" s="9"/>
      <c r="G12" s="10">
        <v>4400170</v>
      </c>
      <c r="H12" s="10">
        <v>2451370</v>
      </c>
      <c r="I12" s="44">
        <v>0</v>
      </c>
    </row>
    <row r="13" spans="1:11" s="5" customFormat="1" ht="12" x14ac:dyDescent="0.25"/>
    <row r="14" spans="1:11" s="5" customFormat="1" ht="12" x14ac:dyDescent="0.25"/>
    <row r="15" spans="1:11" s="5" customFormat="1" ht="12" x14ac:dyDescent="0.25"/>
    <row r="16" spans="1:11" s="5" customFormat="1" ht="12" x14ac:dyDescent="0.25">
      <c r="A16" s="89" t="s">
        <v>447</v>
      </c>
      <c r="B16" s="89"/>
      <c r="C16" s="89"/>
      <c r="D16" s="89"/>
      <c r="E16" s="89"/>
      <c r="F16" s="89"/>
      <c r="G16" s="89"/>
      <c r="H16" s="89"/>
      <c r="I16" s="89"/>
    </row>
    <row r="17" spans="1:9" s="5" customFormat="1" ht="15" customHeight="1" x14ac:dyDescent="0.25">
      <c r="A17" s="94" t="s">
        <v>448</v>
      </c>
      <c r="B17" s="94"/>
      <c r="C17" s="75" t="s">
        <v>449</v>
      </c>
      <c r="D17" s="75"/>
      <c r="E17" s="75" t="s">
        <v>450</v>
      </c>
      <c r="F17" s="75"/>
      <c r="G17" s="75" t="s">
        <v>451</v>
      </c>
      <c r="H17" s="75"/>
      <c r="I17" s="88" t="s">
        <v>452</v>
      </c>
    </row>
    <row r="18" spans="1:9" s="5" customFormat="1" ht="12" x14ac:dyDescent="0.25">
      <c r="A18" s="94"/>
      <c r="B18" s="94"/>
      <c r="C18" s="75"/>
      <c r="D18" s="75"/>
      <c r="E18" s="75"/>
      <c r="F18" s="75"/>
      <c r="G18" s="75"/>
      <c r="H18" s="75"/>
      <c r="I18" s="88"/>
    </row>
    <row r="19" spans="1:9" s="5" customFormat="1" ht="15" customHeight="1" x14ac:dyDescent="0.25">
      <c r="A19" s="11">
        <v>1100</v>
      </c>
      <c r="B19" s="12"/>
      <c r="C19" s="13" t="s">
        <v>414</v>
      </c>
      <c r="D19" s="14"/>
      <c r="E19" s="15">
        <v>7605984</v>
      </c>
      <c r="F19" s="16"/>
      <c r="G19" s="15">
        <v>7609097</v>
      </c>
      <c r="H19" s="16"/>
      <c r="I19" s="28">
        <v>4772835.1399999997</v>
      </c>
    </row>
    <row r="20" spans="1:9" s="5" customFormat="1" ht="15" customHeight="1" x14ac:dyDescent="0.25">
      <c r="A20" s="11">
        <v>1200</v>
      </c>
      <c r="B20" s="12"/>
      <c r="C20" s="13" t="s">
        <v>415</v>
      </c>
      <c r="D20" s="14"/>
      <c r="E20" s="15">
        <v>34451480</v>
      </c>
      <c r="F20" s="16"/>
      <c r="G20" s="15">
        <v>34448480</v>
      </c>
      <c r="H20" s="16"/>
      <c r="I20" s="28">
        <v>21773793.75</v>
      </c>
    </row>
    <row r="21" spans="1:9" s="5" customFormat="1" ht="15" customHeight="1" x14ac:dyDescent="0.25">
      <c r="A21" s="11">
        <v>1300</v>
      </c>
      <c r="B21" s="12"/>
      <c r="C21" s="13" t="s">
        <v>416</v>
      </c>
      <c r="D21" s="14"/>
      <c r="E21" s="15">
        <v>3365215</v>
      </c>
      <c r="F21" s="16"/>
      <c r="G21" s="15">
        <v>3362102</v>
      </c>
      <c r="H21" s="16"/>
      <c r="I21" s="28">
        <v>462932.12</v>
      </c>
    </row>
    <row r="22" spans="1:9" s="5" customFormat="1" ht="15" customHeight="1" x14ac:dyDescent="0.25">
      <c r="A22" s="11">
        <v>1400</v>
      </c>
      <c r="B22" s="12"/>
      <c r="C22" s="13" t="s">
        <v>417</v>
      </c>
      <c r="D22" s="14"/>
      <c r="E22" s="15">
        <v>2185392</v>
      </c>
      <c r="F22" s="16"/>
      <c r="G22" s="15">
        <v>2185392</v>
      </c>
      <c r="H22" s="16"/>
      <c r="I22" s="28">
        <v>1405616.16</v>
      </c>
    </row>
    <row r="23" spans="1:9" s="5" customFormat="1" ht="15" customHeight="1" x14ac:dyDescent="0.25">
      <c r="A23" s="11">
        <v>1500</v>
      </c>
      <c r="B23" s="12"/>
      <c r="C23" s="13" t="s">
        <v>54</v>
      </c>
      <c r="D23" s="14"/>
      <c r="E23" s="15">
        <v>14141538</v>
      </c>
      <c r="F23" s="16"/>
      <c r="G23" s="15">
        <v>14144538</v>
      </c>
      <c r="H23" s="16"/>
      <c r="I23" s="28">
        <v>9179788.5700000003</v>
      </c>
    </row>
    <row r="24" spans="1:9" s="5" customFormat="1" ht="15" customHeight="1" x14ac:dyDescent="0.25">
      <c r="A24" s="11">
        <v>1700</v>
      </c>
      <c r="B24" s="12"/>
      <c r="C24" s="13" t="s">
        <v>418</v>
      </c>
      <c r="D24" s="14"/>
      <c r="E24" s="15">
        <v>377418</v>
      </c>
      <c r="F24" s="16"/>
      <c r="G24" s="15">
        <v>377418</v>
      </c>
      <c r="H24" s="16"/>
      <c r="I24" s="28">
        <v>170557.2</v>
      </c>
    </row>
    <row r="25" spans="1:9" s="5" customFormat="1" ht="15" customHeight="1" x14ac:dyDescent="0.25">
      <c r="A25" s="11">
        <v>2100</v>
      </c>
      <c r="B25" s="12"/>
      <c r="C25" s="13" t="s">
        <v>419</v>
      </c>
      <c r="D25" s="14"/>
      <c r="E25" s="15">
        <v>1176500</v>
      </c>
      <c r="F25" s="16"/>
      <c r="G25" s="15">
        <v>1176500</v>
      </c>
      <c r="H25" s="16"/>
      <c r="I25" s="28">
        <v>449825.28000000003</v>
      </c>
    </row>
    <row r="26" spans="1:9" s="5" customFormat="1" ht="15" customHeight="1" x14ac:dyDescent="0.25">
      <c r="A26" s="11">
        <v>2200</v>
      </c>
      <c r="B26" s="12"/>
      <c r="C26" s="13" t="s">
        <v>420</v>
      </c>
      <c r="D26" s="14"/>
      <c r="E26" s="15">
        <v>100000</v>
      </c>
      <c r="F26" s="16"/>
      <c r="G26" s="15">
        <v>100000</v>
      </c>
      <c r="H26" s="16"/>
      <c r="I26" s="28">
        <v>60410.32</v>
      </c>
    </row>
    <row r="27" spans="1:9" s="5" customFormat="1" ht="15" customHeight="1" x14ac:dyDescent="0.25">
      <c r="A27" s="11">
        <v>2400</v>
      </c>
      <c r="B27" s="12"/>
      <c r="C27" s="13" t="s">
        <v>421</v>
      </c>
      <c r="D27" s="14"/>
      <c r="E27" s="15">
        <v>194740</v>
      </c>
      <c r="F27" s="16"/>
      <c r="G27" s="15">
        <v>194740</v>
      </c>
      <c r="H27" s="16"/>
      <c r="I27" s="28">
        <v>61338.62</v>
      </c>
    </row>
    <row r="28" spans="1:9" s="5" customFormat="1" ht="15" customHeight="1" x14ac:dyDescent="0.25">
      <c r="A28" s="11">
        <v>2500</v>
      </c>
      <c r="B28" s="12"/>
      <c r="C28" s="13" t="s">
        <v>422</v>
      </c>
      <c r="D28" s="14"/>
      <c r="E28" s="15">
        <v>15400</v>
      </c>
      <c r="F28" s="16"/>
      <c r="G28" s="15">
        <v>15400</v>
      </c>
      <c r="H28" s="16"/>
      <c r="I28" s="28">
        <v>692.99</v>
      </c>
    </row>
    <row r="29" spans="1:9" s="5" customFormat="1" ht="15" customHeight="1" x14ac:dyDescent="0.25">
      <c r="A29" s="11">
        <v>2600</v>
      </c>
      <c r="B29" s="12"/>
      <c r="C29" s="13" t="s">
        <v>98</v>
      </c>
      <c r="D29" s="14"/>
      <c r="E29" s="15">
        <v>240000</v>
      </c>
      <c r="F29" s="16"/>
      <c r="G29" s="15">
        <v>240000</v>
      </c>
      <c r="H29" s="16"/>
      <c r="I29" s="28">
        <v>67621.789999999994</v>
      </c>
    </row>
    <row r="30" spans="1:9" s="5" customFormat="1" ht="15" customHeight="1" x14ac:dyDescent="0.25">
      <c r="A30" s="11">
        <v>2900</v>
      </c>
      <c r="B30" s="12"/>
      <c r="C30" s="13" t="s">
        <v>423</v>
      </c>
      <c r="D30" s="14"/>
      <c r="E30" s="15">
        <v>148500</v>
      </c>
      <c r="F30" s="16"/>
      <c r="G30" s="15">
        <v>148500</v>
      </c>
      <c r="H30" s="16"/>
      <c r="I30" s="28">
        <v>31685.93</v>
      </c>
    </row>
    <row r="31" spans="1:9" s="5" customFormat="1" ht="15" customHeight="1" x14ac:dyDescent="0.25">
      <c r="A31" s="11">
        <v>3100</v>
      </c>
      <c r="B31" s="12"/>
      <c r="C31" s="13" t="s">
        <v>424</v>
      </c>
      <c r="D31" s="14"/>
      <c r="E31" s="15">
        <v>1923864</v>
      </c>
      <c r="F31" s="16"/>
      <c r="G31" s="15">
        <v>1923864</v>
      </c>
      <c r="H31" s="16"/>
      <c r="I31" s="28">
        <v>990140.05</v>
      </c>
    </row>
    <row r="32" spans="1:9" s="5" customFormat="1" ht="15" customHeight="1" x14ac:dyDescent="0.25">
      <c r="A32" s="11">
        <v>3200</v>
      </c>
      <c r="B32" s="12"/>
      <c r="C32" s="13" t="s">
        <v>425</v>
      </c>
      <c r="D32" s="14"/>
      <c r="E32" s="15">
        <v>950000</v>
      </c>
      <c r="F32" s="16"/>
      <c r="G32" s="15">
        <v>950000</v>
      </c>
      <c r="H32" s="16"/>
      <c r="I32" s="43">
        <v>0</v>
      </c>
    </row>
    <row r="33" spans="1:10" s="5" customFormat="1" ht="15" customHeight="1" x14ac:dyDescent="0.25">
      <c r="A33" s="11">
        <v>3300</v>
      </c>
      <c r="B33" s="12"/>
      <c r="C33" s="13" t="s">
        <v>426</v>
      </c>
      <c r="D33" s="14"/>
      <c r="E33" s="15">
        <v>4644930</v>
      </c>
      <c r="F33" s="16"/>
      <c r="G33" s="15">
        <v>6601414.0999999996</v>
      </c>
      <c r="H33" s="16"/>
      <c r="I33" s="28">
        <v>3539714.35</v>
      </c>
    </row>
    <row r="34" spans="1:10" s="5" customFormat="1" ht="15" customHeight="1" x14ac:dyDescent="0.25">
      <c r="A34" s="11">
        <v>3400</v>
      </c>
      <c r="B34" s="12"/>
      <c r="C34" s="13" t="s">
        <v>427</v>
      </c>
      <c r="D34" s="14"/>
      <c r="E34" s="15">
        <v>305574</v>
      </c>
      <c r="F34" s="16"/>
      <c r="G34" s="15">
        <v>305574</v>
      </c>
      <c r="H34" s="16"/>
      <c r="I34" s="28">
        <v>167650.5</v>
      </c>
    </row>
    <row r="35" spans="1:10" s="5" customFormat="1" ht="15" customHeight="1" x14ac:dyDescent="0.25">
      <c r="A35" s="11">
        <v>3500</v>
      </c>
      <c r="B35" s="12"/>
      <c r="C35" s="13" t="s">
        <v>428</v>
      </c>
      <c r="D35" s="14"/>
      <c r="E35" s="15">
        <v>2246128</v>
      </c>
      <c r="F35" s="16"/>
      <c r="G35" s="15">
        <v>2238443.9</v>
      </c>
      <c r="H35" s="16"/>
      <c r="I35" s="28">
        <v>1262582.4099999999</v>
      </c>
    </row>
    <row r="36" spans="1:10" s="5" customFormat="1" ht="15" customHeight="1" x14ac:dyDescent="0.25">
      <c r="A36" s="11">
        <v>3700</v>
      </c>
      <c r="B36" s="12"/>
      <c r="C36" s="13" t="s">
        <v>429</v>
      </c>
      <c r="D36" s="14"/>
      <c r="E36" s="15">
        <v>49500</v>
      </c>
      <c r="F36" s="16"/>
      <c r="G36" s="15">
        <v>49500</v>
      </c>
      <c r="H36" s="16"/>
      <c r="I36" s="28">
        <v>16050</v>
      </c>
    </row>
    <row r="37" spans="1:10" s="5" customFormat="1" ht="15" customHeight="1" x14ac:dyDescent="0.25">
      <c r="A37" s="11">
        <v>3900</v>
      </c>
      <c r="B37" s="12"/>
      <c r="C37" s="13" t="s">
        <v>215</v>
      </c>
      <c r="D37" s="14"/>
      <c r="E37" s="15">
        <v>1507505</v>
      </c>
      <c r="F37" s="16"/>
      <c r="G37" s="15">
        <v>1507505</v>
      </c>
      <c r="H37" s="16"/>
      <c r="I37" s="28">
        <v>527318.66</v>
      </c>
    </row>
    <row r="38" spans="1:10" s="5" customFormat="1" ht="15" customHeight="1" x14ac:dyDescent="0.25">
      <c r="A38" s="11">
        <v>6100</v>
      </c>
      <c r="B38" s="12"/>
      <c r="C38" s="13" t="s">
        <v>430</v>
      </c>
      <c r="D38" s="14"/>
      <c r="E38" s="15">
        <v>4400170</v>
      </c>
      <c r="F38" s="16"/>
      <c r="G38" s="15">
        <v>2451370</v>
      </c>
      <c r="H38" s="16"/>
      <c r="I38" s="43">
        <v>0</v>
      </c>
    </row>
    <row r="39" spans="1:10" s="5" customFormat="1" ht="12" x14ac:dyDescent="0.25"/>
    <row r="40" spans="1:10" s="5" customFormat="1" ht="12" x14ac:dyDescent="0.25"/>
    <row r="41" spans="1:10" s="5" customFormat="1" ht="12" x14ac:dyDescent="0.25"/>
    <row r="42" spans="1:10" s="5" customFormat="1" ht="15" customHeight="1" x14ac:dyDescent="0.25">
      <c r="A42" s="69" t="s">
        <v>453</v>
      </c>
      <c r="B42" s="70"/>
      <c r="C42" s="70"/>
      <c r="D42" s="70"/>
      <c r="E42" s="70"/>
      <c r="F42" s="70"/>
      <c r="G42" s="70"/>
      <c r="H42" s="70"/>
      <c r="I42" s="71"/>
    </row>
    <row r="43" spans="1:10" s="5" customFormat="1" ht="12" x14ac:dyDescent="0.25">
      <c r="A43" s="72"/>
      <c r="B43" s="73"/>
      <c r="C43" s="73"/>
      <c r="D43" s="73"/>
      <c r="E43" s="73"/>
      <c r="F43" s="73"/>
      <c r="G43" s="73"/>
      <c r="H43" s="73"/>
      <c r="I43" s="74"/>
    </row>
    <row r="44" spans="1:10" s="5" customFormat="1" ht="15" customHeight="1" x14ac:dyDescent="0.25">
      <c r="A44" s="75" t="s">
        <v>454</v>
      </c>
      <c r="B44" s="75" t="s">
        <v>455</v>
      </c>
      <c r="C44" s="75"/>
      <c r="D44" s="75" t="s">
        <v>456</v>
      </c>
      <c r="E44" s="75"/>
      <c r="F44" s="75" t="s">
        <v>457</v>
      </c>
      <c r="G44" s="75"/>
      <c r="H44" s="75" t="s">
        <v>458</v>
      </c>
      <c r="I44" s="75"/>
    </row>
    <row r="45" spans="1:10" s="5" customFormat="1" ht="31.5" customHeight="1" x14ac:dyDescent="0.25">
      <c r="A45" s="75"/>
      <c r="B45" s="75"/>
      <c r="C45" s="75"/>
      <c r="D45" s="75"/>
      <c r="E45" s="75"/>
      <c r="F45" s="75"/>
      <c r="G45" s="75"/>
      <c r="H45" s="75"/>
      <c r="I45" s="75"/>
    </row>
    <row r="46" spans="1:10" s="5" customFormat="1" ht="38.25" customHeight="1" x14ac:dyDescent="0.25">
      <c r="A46" s="33">
        <v>1131</v>
      </c>
      <c r="B46" s="45" t="str">
        <f>VLOOKUP(A46,'Hoja1 (2)'!G2:M419,2,0)</f>
        <v>Sueldos base al personal permanente.</v>
      </c>
      <c r="C46" s="45"/>
      <c r="D46" s="20"/>
      <c r="E46" s="34">
        <v>7417133</v>
      </c>
      <c r="F46" s="22"/>
      <c r="G46" s="34">
        <v>7416172.7000000002</v>
      </c>
      <c r="H46" s="46"/>
      <c r="I46" s="47">
        <v>4627122.84</v>
      </c>
      <c r="J46" s="35"/>
    </row>
    <row r="47" spans="1:10" s="5" customFormat="1" ht="30" customHeight="1" x14ac:dyDescent="0.25">
      <c r="A47" s="19">
        <v>1132</v>
      </c>
      <c r="B47" s="45" t="str">
        <f>VLOOKUP(A47,'Hoja1 (2)'!G3:M420,2,0)</f>
        <v>Sueldos al personal a lista de raya base.</v>
      </c>
      <c r="C47" s="45"/>
      <c r="D47" s="20"/>
      <c r="E47" s="34">
        <v>188851</v>
      </c>
      <c r="F47" s="22"/>
      <c r="G47" s="34">
        <v>192924.3</v>
      </c>
      <c r="H47" s="46"/>
      <c r="I47" s="47">
        <v>145712.29999999999</v>
      </c>
      <c r="J47" s="35"/>
    </row>
    <row r="48" spans="1:10" s="5" customFormat="1" ht="32.25" customHeight="1" x14ac:dyDescent="0.25">
      <c r="A48" s="19">
        <v>1211</v>
      </c>
      <c r="B48" s="45" t="str">
        <f>VLOOKUP(A48,'Hoja1 (2)'!G4:M421,2,0)</f>
        <v>Honorarios asimilables a salarios.</v>
      </c>
      <c r="C48" s="45"/>
      <c r="D48" s="20"/>
      <c r="E48" s="34">
        <v>31109000</v>
      </c>
      <c r="F48" s="22"/>
      <c r="G48" s="34">
        <v>31109000</v>
      </c>
      <c r="H48" s="46"/>
      <c r="I48" s="47">
        <v>19779783.329999998</v>
      </c>
      <c r="J48" s="35"/>
    </row>
    <row r="49" spans="1:10" s="5" customFormat="1" ht="37.5" customHeight="1" x14ac:dyDescent="0.25">
      <c r="A49" s="19">
        <v>1221</v>
      </c>
      <c r="B49" s="45" t="str">
        <f>VLOOKUP(A49,'Hoja1 (2)'!G5:M422,2,0)</f>
        <v>Sueldos base al personal eventual.</v>
      </c>
      <c r="C49" s="45"/>
      <c r="D49" s="20"/>
      <c r="E49" s="34">
        <v>3342480</v>
      </c>
      <c r="F49" s="22"/>
      <c r="G49" s="34">
        <v>3339480</v>
      </c>
      <c r="H49" s="46"/>
      <c r="I49" s="47">
        <v>1994010.42</v>
      </c>
      <c r="J49" s="35"/>
    </row>
    <row r="50" spans="1:10" s="5" customFormat="1" ht="40.5" customHeight="1" x14ac:dyDescent="0.25">
      <c r="A50" s="19">
        <v>1311</v>
      </c>
      <c r="B50" s="45" t="str">
        <f>VLOOKUP(A50,'Hoja1 (2)'!G6:M423,2,0)</f>
        <v>Prima quinquenal por años de servicios efectivos prestados.</v>
      </c>
      <c r="C50" s="45"/>
      <c r="D50" s="20"/>
      <c r="E50" s="34">
        <v>62928</v>
      </c>
      <c r="F50" s="22"/>
      <c r="G50" s="34">
        <v>62928</v>
      </c>
      <c r="H50" s="46"/>
      <c r="I50" s="47">
        <v>40912.730000000003</v>
      </c>
      <c r="J50" s="35"/>
    </row>
    <row r="51" spans="1:10" s="5" customFormat="1" ht="15" customHeight="1" x14ac:dyDescent="0.25">
      <c r="A51" s="19">
        <v>1321</v>
      </c>
      <c r="B51" s="45" t="str">
        <f>VLOOKUP(A51,'Hoja1 (2)'!G7:M424,2,0)</f>
        <v>Prima de vacaciones.</v>
      </c>
      <c r="C51" s="45"/>
      <c r="D51" s="24"/>
      <c r="E51" s="34">
        <v>194328</v>
      </c>
      <c r="F51" s="22"/>
      <c r="G51" s="34">
        <v>194328</v>
      </c>
      <c r="H51" s="46"/>
      <c r="I51" s="47">
        <v>84459.19</v>
      </c>
      <c r="J51" s="35"/>
    </row>
    <row r="52" spans="1:10" s="5" customFormat="1" ht="30" customHeight="1" x14ac:dyDescent="0.25">
      <c r="A52" s="19">
        <v>1323</v>
      </c>
      <c r="B52" s="45" t="str">
        <f>VLOOKUP(A52,'Hoja1 (2)'!G8:M425,2,0)</f>
        <v>Gratificación de fin de año.</v>
      </c>
      <c r="C52" s="45"/>
      <c r="D52" s="24"/>
      <c r="E52" s="34">
        <v>2360959</v>
      </c>
      <c r="F52" s="22"/>
      <c r="G52" s="34">
        <v>2360959</v>
      </c>
      <c r="H52" s="46"/>
      <c r="I52" s="47">
        <v>22455.32</v>
      </c>
      <c r="J52" s="35"/>
    </row>
    <row r="53" spans="1:10" s="5" customFormat="1" ht="37.5" customHeight="1" x14ac:dyDescent="0.25">
      <c r="A53" s="19">
        <v>1331</v>
      </c>
      <c r="B53" s="45" t="str">
        <f>VLOOKUP(A53,'Hoja1 (2)'!G9:M426,2,0)</f>
        <v>Horas extraordinarias.</v>
      </c>
      <c r="C53" s="45"/>
      <c r="D53" s="24"/>
      <c r="E53" s="34">
        <v>480000</v>
      </c>
      <c r="F53" s="22"/>
      <c r="G53" s="34">
        <v>480000</v>
      </c>
      <c r="H53" s="46"/>
      <c r="I53" s="47">
        <v>259101.34</v>
      </c>
      <c r="J53" s="35"/>
    </row>
    <row r="54" spans="1:10" s="5" customFormat="1" ht="34.5" customHeight="1" x14ac:dyDescent="0.25">
      <c r="A54" s="19">
        <v>1341</v>
      </c>
      <c r="B54" s="45" t="str">
        <f>VLOOKUP(A54,'Hoja1 (2)'!G10:M427,2,0)</f>
        <v>Compensaciones.</v>
      </c>
      <c r="C54" s="45"/>
      <c r="D54" s="24"/>
      <c r="E54" s="34">
        <v>27000</v>
      </c>
      <c r="F54" s="22"/>
      <c r="G54" s="34">
        <v>43261.42</v>
      </c>
      <c r="H54" s="46"/>
      <c r="I54" s="47">
        <v>43261.42</v>
      </c>
      <c r="J54" s="35"/>
    </row>
    <row r="55" spans="1:10" s="5" customFormat="1" ht="30" customHeight="1" x14ac:dyDescent="0.25">
      <c r="A55" s="19">
        <v>1342</v>
      </c>
      <c r="B55" s="45" t="str">
        <f>VLOOKUP(A55,'Hoja1 (2)'!G11:M428,2,0)</f>
        <v>Compensaciones por servicios eventuales.</v>
      </c>
      <c r="C55" s="45"/>
      <c r="D55" s="24"/>
      <c r="E55" s="34">
        <v>240000</v>
      </c>
      <c r="F55" s="22"/>
      <c r="G55" s="34">
        <v>220625.58</v>
      </c>
      <c r="H55" s="46"/>
      <c r="I55" s="47">
        <v>12742.12</v>
      </c>
      <c r="J55" s="35"/>
    </row>
    <row r="56" spans="1:10" s="5" customFormat="1" ht="46.5" customHeight="1" x14ac:dyDescent="0.25">
      <c r="A56" s="19">
        <v>1411</v>
      </c>
      <c r="B56" s="45" t="str">
        <f>VLOOKUP(A56,'Hoja1 (2)'!G12:M429,2,0)</f>
        <v>Aportaciones a instituciones de seguridad social.</v>
      </c>
      <c r="C56" s="45"/>
      <c r="D56" s="24"/>
      <c r="E56" s="34">
        <v>978812</v>
      </c>
      <c r="F56" s="22"/>
      <c r="G56" s="34">
        <v>978812</v>
      </c>
      <c r="H56" s="46"/>
      <c r="I56" s="47">
        <v>607117.56000000006</v>
      </c>
      <c r="J56" s="35"/>
    </row>
    <row r="57" spans="1:10" s="5" customFormat="1" ht="55.5" customHeight="1" x14ac:dyDescent="0.25">
      <c r="A57" s="19">
        <v>1421</v>
      </c>
      <c r="B57" s="45" t="str">
        <f>VLOOKUP(A57,'Hoja1 (2)'!G13:M430,2,0)</f>
        <v>Aportaciones a fondos de vivienda.</v>
      </c>
      <c r="C57" s="45"/>
      <c r="D57" s="24"/>
      <c r="E57" s="34">
        <v>354580</v>
      </c>
      <c r="F57" s="22"/>
      <c r="G57" s="34">
        <v>354580</v>
      </c>
      <c r="H57" s="46"/>
      <c r="I57" s="47">
        <v>215588.97</v>
      </c>
      <c r="J57" s="35"/>
    </row>
    <row r="58" spans="1:10" s="5" customFormat="1" ht="90" customHeight="1" x14ac:dyDescent="0.25">
      <c r="A58" s="19">
        <v>1431</v>
      </c>
      <c r="B58" s="45" t="str">
        <f>VLOOKUP(A58,'Hoja1 (2)'!G14:M431,2,0)</f>
        <v>Aportaciones al sistema para el retiro o a la administradora de fondos para el retiro y ahorro solidario.</v>
      </c>
      <c r="C58" s="45"/>
      <c r="D58" s="24"/>
      <c r="E58" s="34">
        <v>350000</v>
      </c>
      <c r="F58" s="22"/>
      <c r="G58" s="34">
        <v>350000</v>
      </c>
      <c r="H58" s="46"/>
      <c r="I58" s="47">
        <v>220492.58</v>
      </c>
      <c r="J58" s="35"/>
    </row>
    <row r="59" spans="1:10" s="5" customFormat="1" ht="90" customHeight="1" x14ac:dyDescent="0.25">
      <c r="A59" s="19">
        <v>1441</v>
      </c>
      <c r="B59" s="45" t="str">
        <f>VLOOKUP(A59,'Hoja1 (2)'!G15:M432,2,0)</f>
        <v>Primas por seguro de vida del personal civil.</v>
      </c>
      <c r="C59" s="45"/>
      <c r="D59" s="24"/>
      <c r="E59" s="34">
        <v>450000</v>
      </c>
      <c r="F59" s="22"/>
      <c r="G59" s="34">
        <v>450000</v>
      </c>
      <c r="H59" s="46"/>
      <c r="I59" s="47">
        <v>337500</v>
      </c>
      <c r="J59" s="35"/>
    </row>
    <row r="60" spans="1:10" s="5" customFormat="1" ht="43.5" customHeight="1" x14ac:dyDescent="0.25">
      <c r="A60" s="19">
        <v>1443</v>
      </c>
      <c r="B60" s="45" t="str">
        <f>VLOOKUP(A60,'Hoja1 (2)'!G16:M433,2,0)</f>
        <v>Primas por seguro de retiro del personal al servicio de las unidades responsables del gasto del Distrito Federal.</v>
      </c>
      <c r="C60" s="45"/>
      <c r="D60" s="24"/>
      <c r="E60" s="34">
        <v>52000</v>
      </c>
      <c r="F60" s="22"/>
      <c r="G60" s="34">
        <v>52000</v>
      </c>
      <c r="H60" s="46"/>
      <c r="I60" s="47">
        <v>24917.05</v>
      </c>
      <c r="J60" s="35"/>
    </row>
    <row r="61" spans="1:10" s="5" customFormat="1" ht="60" customHeight="1" x14ac:dyDescent="0.25">
      <c r="A61" s="19">
        <v>1511</v>
      </c>
      <c r="B61" s="45" t="str">
        <f>VLOOKUP(A61,'Hoja1 (2)'!G17:M434,2,0)</f>
        <v>Cuotas para el fondo de ahorro y fondo de trabajo.</v>
      </c>
      <c r="C61" s="45"/>
      <c r="D61" s="24"/>
      <c r="E61" s="34">
        <v>283474</v>
      </c>
      <c r="F61" s="22"/>
      <c r="G61" s="34">
        <v>283474</v>
      </c>
      <c r="H61" s="46"/>
      <c r="I61" s="47">
        <v>188983</v>
      </c>
      <c r="J61" s="35"/>
    </row>
    <row r="62" spans="1:10" s="5" customFormat="1" ht="81" customHeight="1" x14ac:dyDescent="0.25">
      <c r="A62" s="19">
        <v>1541</v>
      </c>
      <c r="B62" s="45" t="str">
        <f>VLOOKUP(A62,'Hoja1 (2)'!G18:M435,2,0)</f>
        <v>Vales.</v>
      </c>
      <c r="C62" s="45"/>
      <c r="D62" s="24"/>
      <c r="E62" s="34">
        <v>722420</v>
      </c>
      <c r="F62" s="22"/>
      <c r="G62" s="34">
        <v>722420</v>
      </c>
      <c r="H62" s="46"/>
      <c r="I62" s="47">
        <v>200410</v>
      </c>
      <c r="J62" s="35"/>
    </row>
    <row r="63" spans="1:10" s="5" customFormat="1" ht="38.25" customHeight="1" x14ac:dyDescent="0.25">
      <c r="A63" s="19">
        <v>1542</v>
      </c>
      <c r="B63" s="45" t="str">
        <f>VLOOKUP(A63,'Hoja1 (2)'!G19:M436,2,0)</f>
        <v>Apoyo económico por defunción de familiares directos.</v>
      </c>
      <c r="C63" s="45"/>
      <c r="D63" s="24"/>
      <c r="E63" s="34">
        <v>20000</v>
      </c>
      <c r="F63" s="22"/>
      <c r="G63" s="34">
        <v>20000</v>
      </c>
      <c r="H63" s="46"/>
      <c r="I63" s="47">
        <v>8656.68</v>
      </c>
      <c r="J63" s="35"/>
    </row>
    <row r="64" spans="1:10" s="5" customFormat="1" ht="29.25" customHeight="1" x14ac:dyDescent="0.25">
      <c r="A64" s="19">
        <v>1544</v>
      </c>
      <c r="B64" s="45" t="str">
        <f>VLOOKUP(A64,'Hoja1 (2)'!G20:M437,2,0)</f>
        <v>Asignaciones para requerimiento de cargos de servidores públicos de nivel técnico operativo, de confianza y personal de la rama médica.</v>
      </c>
      <c r="C64" s="45"/>
      <c r="D64" s="24"/>
      <c r="E64" s="34">
        <v>462482</v>
      </c>
      <c r="F64" s="22"/>
      <c r="G64" s="34">
        <v>462482</v>
      </c>
      <c r="H64" s="46"/>
      <c r="I64" s="47">
        <v>258168.26</v>
      </c>
      <c r="J64" s="35"/>
    </row>
    <row r="65" spans="1:10" s="5" customFormat="1" ht="54.75" customHeight="1" x14ac:dyDescent="0.25">
      <c r="A65" s="19">
        <v>1545</v>
      </c>
      <c r="B65" s="45" t="str">
        <f>VLOOKUP(A65,'Hoja1 (2)'!G21:M438,2,0)</f>
        <v>Asignaciones para prestaciones a personal sindicalizado y no sindicalizado.</v>
      </c>
      <c r="C65" s="45"/>
      <c r="D65" s="24"/>
      <c r="E65" s="34">
        <v>304666</v>
      </c>
      <c r="F65" s="22"/>
      <c r="G65" s="34">
        <v>304666</v>
      </c>
      <c r="H65" s="46"/>
      <c r="I65" s="47">
        <v>161947.85</v>
      </c>
      <c r="J65" s="35"/>
    </row>
    <row r="66" spans="1:10" s="5" customFormat="1" ht="15" customHeight="1" x14ac:dyDescent="0.25">
      <c r="A66" s="19">
        <v>1546</v>
      </c>
      <c r="B66" s="45" t="str">
        <f>VLOOKUP(A66,'Hoja1 (2)'!G22:M439,2,0)</f>
        <v>Otras prestaciones contractuales.</v>
      </c>
      <c r="C66" s="45"/>
      <c r="D66" s="24"/>
      <c r="E66" s="34">
        <v>420000</v>
      </c>
      <c r="F66" s="22"/>
      <c r="G66" s="34">
        <v>420000</v>
      </c>
      <c r="H66" s="46"/>
      <c r="I66" s="47">
        <v>291600</v>
      </c>
      <c r="J66" s="35"/>
    </row>
    <row r="67" spans="1:10" s="5" customFormat="1" ht="15" customHeight="1" x14ac:dyDescent="0.25">
      <c r="A67" s="19">
        <v>1547</v>
      </c>
      <c r="B67" s="45" t="str">
        <f>VLOOKUP(A67,'Hoja1 (2)'!G23:M440,2,0)</f>
        <v>Asignaciones conmemorativas.</v>
      </c>
      <c r="C67" s="45"/>
      <c r="D67" s="24"/>
      <c r="E67" s="34">
        <v>21500</v>
      </c>
      <c r="F67" s="22"/>
      <c r="G67" s="34">
        <v>24500</v>
      </c>
      <c r="H67" s="46"/>
      <c r="I67" s="47">
        <v>18577.599999999999</v>
      </c>
      <c r="J67" s="35"/>
    </row>
    <row r="68" spans="1:10" s="5" customFormat="1" ht="27" customHeight="1" x14ac:dyDescent="0.25">
      <c r="A68" s="19">
        <v>1548</v>
      </c>
      <c r="B68" s="45" t="str">
        <f>VLOOKUP(A68,'Hoja1 (2)'!G24:M441,2,0)</f>
        <v>Asignaciones para pago de antigüedad.</v>
      </c>
      <c r="C68" s="45"/>
      <c r="D68" s="24"/>
      <c r="E68" s="34">
        <v>500000</v>
      </c>
      <c r="F68" s="22"/>
      <c r="G68" s="34">
        <v>500000</v>
      </c>
      <c r="H68" s="46"/>
      <c r="I68" s="47">
        <v>415505.18</v>
      </c>
      <c r="J68" s="35"/>
    </row>
    <row r="69" spans="1:10" s="5" customFormat="1" ht="29.25" customHeight="1" x14ac:dyDescent="0.25">
      <c r="A69" s="19">
        <v>1551</v>
      </c>
      <c r="B69" s="45" t="str">
        <f>VLOOKUP(A69,'Hoja1 (2)'!G25:M442,2,0)</f>
        <v>Apoyos a la capacitación de los servidores públicos.</v>
      </c>
      <c r="C69" s="45"/>
      <c r="D69" s="24"/>
      <c r="E69" s="34">
        <v>3000</v>
      </c>
      <c r="F69" s="22"/>
      <c r="G69" s="34">
        <v>3000</v>
      </c>
      <c r="H69" s="46"/>
      <c r="I69" s="47">
        <v>1800</v>
      </c>
      <c r="J69" s="35"/>
    </row>
    <row r="70" spans="1:10" s="5" customFormat="1" ht="27" customHeight="1" x14ac:dyDescent="0.25">
      <c r="A70" s="19">
        <v>1591</v>
      </c>
      <c r="B70" s="45" t="str">
        <f>VLOOKUP(A70,'Hoja1 (2)'!G26:M443,2,0)</f>
        <v>Asignaciones para requerimiento de cargos de servidores públicos superiores y de mandos medios así como de líderes coordinadores y enlaces.</v>
      </c>
      <c r="C70" s="45"/>
      <c r="D70" s="24"/>
      <c r="E70" s="34">
        <v>10921596</v>
      </c>
      <c r="F70" s="22"/>
      <c r="G70" s="34">
        <v>10921596</v>
      </c>
      <c r="H70" s="46"/>
      <c r="I70" s="47">
        <v>7305947</v>
      </c>
      <c r="J70" s="35"/>
    </row>
    <row r="71" spans="1:10" s="5" customFormat="1" ht="27" customHeight="1" x14ac:dyDescent="0.25">
      <c r="A71" s="19">
        <v>1593</v>
      </c>
      <c r="B71" s="45" t="str">
        <f>VLOOKUP(A71,'Hoja1 (2)'!G27:M444,2,0)</f>
        <v>Becas a hijos de trabajadores.</v>
      </c>
      <c r="C71" s="45"/>
      <c r="D71" s="24"/>
      <c r="E71" s="34">
        <v>60000</v>
      </c>
      <c r="F71" s="22"/>
      <c r="G71" s="34">
        <v>60000</v>
      </c>
      <c r="H71" s="46"/>
      <c r="I71" s="47">
        <v>18333</v>
      </c>
      <c r="J71" s="35"/>
    </row>
    <row r="72" spans="1:10" s="5" customFormat="1" ht="15" customHeight="1" x14ac:dyDescent="0.25">
      <c r="A72" s="19">
        <v>1599</v>
      </c>
      <c r="B72" s="45" t="str">
        <f>VLOOKUP(A72,'Hoja1 (2)'!G28:M445,2,0)</f>
        <v>Otras prestaciones sociales y económicas.</v>
      </c>
      <c r="C72" s="45"/>
      <c r="D72" s="24"/>
      <c r="E72" s="34">
        <v>422400</v>
      </c>
      <c r="F72" s="22"/>
      <c r="G72" s="34">
        <v>422400</v>
      </c>
      <c r="H72" s="46"/>
      <c r="I72" s="47">
        <v>309860</v>
      </c>
      <c r="J72" s="35"/>
    </row>
    <row r="73" spans="1:10" s="5" customFormat="1" ht="15" customHeight="1" x14ac:dyDescent="0.25">
      <c r="A73" s="19">
        <v>1711</v>
      </c>
      <c r="B73" s="45" t="str">
        <f>VLOOKUP(A73,'Hoja1 (2)'!G29:M446,2,0)</f>
        <v>Estímulos por productividad, eficiencia y calidad en el desempeño.</v>
      </c>
      <c r="C73" s="45"/>
      <c r="D73" s="24"/>
      <c r="E73" s="34">
        <v>30285</v>
      </c>
      <c r="F73" s="22"/>
      <c r="G73" s="34">
        <v>30285</v>
      </c>
      <c r="H73" s="46"/>
      <c r="I73" s="47">
        <v>0</v>
      </c>
      <c r="J73" s="35"/>
    </row>
    <row r="74" spans="1:10" s="5" customFormat="1" ht="15" customHeight="1" x14ac:dyDescent="0.25">
      <c r="A74" s="19">
        <v>1713</v>
      </c>
      <c r="B74" s="45" t="str">
        <f>VLOOKUP(A74,'Hoja1 (2)'!G30:M447,2,0)</f>
        <v>Premio de antigüedad.</v>
      </c>
      <c r="C74" s="45"/>
      <c r="D74" s="24"/>
      <c r="E74" s="34">
        <v>50000</v>
      </c>
      <c r="F74" s="22"/>
      <c r="G74" s="34">
        <v>50000</v>
      </c>
      <c r="H74" s="46"/>
      <c r="I74" s="47">
        <v>0</v>
      </c>
      <c r="J74" s="35"/>
    </row>
    <row r="75" spans="1:10" s="5" customFormat="1" ht="15" customHeight="1" x14ac:dyDescent="0.25">
      <c r="A75" s="19">
        <v>1714</v>
      </c>
      <c r="B75" s="45" t="str">
        <f>VLOOKUP(A75,'Hoja1 (2)'!G31:M448,2,0)</f>
        <v>Premio de asistencia.</v>
      </c>
      <c r="C75" s="45"/>
      <c r="D75" s="24"/>
      <c r="E75" s="34">
        <v>294133</v>
      </c>
      <c r="F75" s="22"/>
      <c r="G75" s="34">
        <v>294133</v>
      </c>
      <c r="H75" s="46"/>
      <c r="I75" s="47">
        <v>170557.2</v>
      </c>
      <c r="J75" s="35"/>
    </row>
    <row r="76" spans="1:10" s="5" customFormat="1" ht="15" customHeight="1" x14ac:dyDescent="0.25">
      <c r="A76" s="19">
        <v>1719</v>
      </c>
      <c r="B76" s="45" t="str">
        <f>VLOOKUP(A76,'Hoja1 (2)'!G32:M449,2,0)</f>
        <v>Otros estímulos.</v>
      </c>
      <c r="C76" s="45"/>
      <c r="D76" s="24"/>
      <c r="E76" s="34">
        <v>3000</v>
      </c>
      <c r="F76" s="22"/>
      <c r="G76" s="34">
        <v>3000</v>
      </c>
      <c r="H76" s="46"/>
      <c r="I76" s="47">
        <v>0</v>
      </c>
      <c r="J76" s="35"/>
    </row>
    <row r="77" spans="1:10" s="5" customFormat="1" ht="51" customHeight="1" x14ac:dyDescent="0.25">
      <c r="A77" s="19">
        <v>2111</v>
      </c>
      <c r="B77" s="45" t="str">
        <f>VLOOKUP(A77,'Hoja1 (2)'!G33:M450,2,0)</f>
        <v>Materiales, útiles y equipos menores de oficina.</v>
      </c>
      <c r="C77" s="45"/>
      <c r="D77" s="24"/>
      <c r="E77" s="34">
        <v>540000</v>
      </c>
      <c r="F77" s="22"/>
      <c r="G77" s="34">
        <v>540000</v>
      </c>
      <c r="H77" s="46"/>
      <c r="I77" s="47">
        <v>364601.62</v>
      </c>
      <c r="J77" s="35"/>
    </row>
    <row r="78" spans="1:10" s="5" customFormat="1" ht="72.75" customHeight="1" x14ac:dyDescent="0.25">
      <c r="A78" s="19">
        <v>2141</v>
      </c>
      <c r="B78" s="45" t="str">
        <f>VLOOKUP(A78,'Hoja1 (2)'!G34:M451,2,0)</f>
        <v>Materiales, útiles y equipos menores de tecnologías de la información y comunicaciones.</v>
      </c>
      <c r="C78" s="45"/>
      <c r="D78" s="24"/>
      <c r="E78" s="34">
        <v>605000</v>
      </c>
      <c r="F78" s="22"/>
      <c r="G78" s="34">
        <v>605000</v>
      </c>
      <c r="H78" s="46"/>
      <c r="I78" s="47">
        <v>85043.66</v>
      </c>
      <c r="J78" s="35"/>
    </row>
    <row r="79" spans="1:10" s="5" customFormat="1" ht="32.25" customHeight="1" x14ac:dyDescent="0.25">
      <c r="A79" s="19">
        <v>2151</v>
      </c>
      <c r="B79" s="45" t="str">
        <f>VLOOKUP(A79,'Hoja1 (2)'!G35:M452,2,0)</f>
        <v>Material impreso e información digital.</v>
      </c>
      <c r="C79" s="45"/>
      <c r="D79" s="24"/>
      <c r="E79" s="34">
        <v>30000</v>
      </c>
      <c r="F79" s="22"/>
      <c r="G79" s="34">
        <v>30000</v>
      </c>
      <c r="H79" s="46"/>
      <c r="I79" s="47">
        <v>0</v>
      </c>
      <c r="J79" s="35"/>
    </row>
    <row r="80" spans="1:10" s="5" customFormat="1" ht="36" customHeight="1" x14ac:dyDescent="0.25">
      <c r="A80" s="19">
        <v>2161</v>
      </c>
      <c r="B80" s="45" t="str">
        <f>VLOOKUP(A80,'Hoja1 (2)'!G36:M453,2,0)</f>
        <v>Material de limpieza.</v>
      </c>
      <c r="C80" s="45"/>
      <c r="D80" s="24"/>
      <c r="E80" s="34">
        <v>1500</v>
      </c>
      <c r="F80" s="22"/>
      <c r="G80" s="34">
        <v>1500</v>
      </c>
      <c r="H80" s="46"/>
      <c r="I80" s="47">
        <v>180</v>
      </c>
      <c r="J80" s="35"/>
    </row>
    <row r="81" spans="1:10" s="5" customFormat="1" ht="39.75" customHeight="1" x14ac:dyDescent="0.25">
      <c r="A81" s="19">
        <v>2211</v>
      </c>
      <c r="B81" s="45" t="str">
        <f>VLOOKUP(A81,'Hoja1 (2)'!G37:M454,2,0)</f>
        <v>Productos alimenticios y bebidas para personas.</v>
      </c>
      <c r="C81" s="45"/>
      <c r="D81" s="24"/>
      <c r="E81" s="34">
        <v>100000</v>
      </c>
      <c r="F81" s="22"/>
      <c r="G81" s="34">
        <v>100000</v>
      </c>
      <c r="H81" s="46"/>
      <c r="I81" s="47">
        <v>60410.32</v>
      </c>
      <c r="J81" s="35"/>
    </row>
    <row r="82" spans="1:10" s="5" customFormat="1" ht="45" customHeight="1" x14ac:dyDescent="0.25">
      <c r="A82" s="19">
        <v>2419</v>
      </c>
      <c r="B82" s="45" t="str">
        <f>VLOOKUP(A82,'Hoja1 (2)'!G38:M455,2,0)</f>
        <v>Otros productos minerales no metálicos.</v>
      </c>
      <c r="C82" s="45"/>
      <c r="D82" s="24"/>
      <c r="E82" s="34">
        <v>1940</v>
      </c>
      <c r="F82" s="22"/>
      <c r="G82" s="34">
        <v>1940</v>
      </c>
      <c r="H82" s="46"/>
      <c r="I82" s="47">
        <v>0</v>
      </c>
      <c r="J82" s="35"/>
    </row>
    <row r="83" spans="1:10" s="5" customFormat="1" ht="30" customHeight="1" x14ac:dyDescent="0.25">
      <c r="A83" s="19">
        <v>2431</v>
      </c>
      <c r="B83" s="45" t="str">
        <f>VLOOKUP(A83,'Hoja1 (2)'!G39:M456,2,0)</f>
        <v>Cal, yeso y productos de yeso.</v>
      </c>
      <c r="C83" s="45"/>
      <c r="D83" s="24"/>
      <c r="E83" s="34">
        <v>3000</v>
      </c>
      <c r="F83" s="22"/>
      <c r="G83" s="34">
        <v>3000</v>
      </c>
      <c r="H83" s="46"/>
      <c r="I83" s="47">
        <v>206</v>
      </c>
      <c r="J83" s="35"/>
    </row>
    <row r="84" spans="1:10" s="5" customFormat="1" ht="30" customHeight="1" x14ac:dyDescent="0.25">
      <c r="A84" s="19">
        <v>2441</v>
      </c>
      <c r="B84" s="45" t="str">
        <f>VLOOKUP(A84,'Hoja1 (2)'!G40:M457,2,0)</f>
        <v>Madera y productos de madera.</v>
      </c>
      <c r="C84" s="45"/>
      <c r="D84" s="24"/>
      <c r="E84" s="34">
        <v>9000</v>
      </c>
      <c r="F84" s="22"/>
      <c r="G84" s="34">
        <v>9000</v>
      </c>
      <c r="H84" s="46"/>
      <c r="I84" s="47">
        <v>556.79999999999995</v>
      </c>
      <c r="J84" s="35"/>
    </row>
    <row r="85" spans="1:10" s="5" customFormat="1" ht="58.5" customHeight="1" x14ac:dyDescent="0.25">
      <c r="A85" s="19">
        <v>2451</v>
      </c>
      <c r="B85" s="45" t="str">
        <f>VLOOKUP(A85,'Hoja1 (2)'!G41:M458,2,0)</f>
        <v>Vidrio y productos de vidrio.</v>
      </c>
      <c r="C85" s="45"/>
      <c r="D85" s="24"/>
      <c r="E85" s="34">
        <v>3000</v>
      </c>
      <c r="F85" s="22"/>
      <c r="G85" s="34">
        <v>3000</v>
      </c>
      <c r="H85" s="46"/>
      <c r="I85" s="47">
        <v>0</v>
      </c>
      <c r="J85" s="35"/>
    </row>
    <row r="86" spans="1:10" s="5" customFormat="1" ht="75" customHeight="1" x14ac:dyDescent="0.25">
      <c r="A86" s="19">
        <v>2461</v>
      </c>
      <c r="B86" s="45" t="str">
        <f>VLOOKUP(A86,'Hoja1 (2)'!G42:M459,2,0)</f>
        <v>Material eléctrico y electrónico.</v>
      </c>
      <c r="C86" s="45"/>
      <c r="D86" s="24"/>
      <c r="E86" s="34">
        <v>89500</v>
      </c>
      <c r="F86" s="22"/>
      <c r="G86" s="34">
        <v>89500</v>
      </c>
      <c r="H86" s="46"/>
      <c r="I86" s="47">
        <v>56610.45</v>
      </c>
      <c r="J86" s="35"/>
    </row>
    <row r="87" spans="1:10" s="5" customFormat="1" ht="81.75" customHeight="1" x14ac:dyDescent="0.25">
      <c r="A87" s="19">
        <v>2471</v>
      </c>
      <c r="B87" s="45" t="str">
        <f>VLOOKUP(A87,'Hoja1 (2)'!G43:M460,2,0)</f>
        <v>Artículos metálicos para la construcción.</v>
      </c>
      <c r="C87" s="45"/>
      <c r="D87" s="24"/>
      <c r="E87" s="34">
        <v>32800</v>
      </c>
      <c r="F87" s="22"/>
      <c r="G87" s="34">
        <v>32800</v>
      </c>
      <c r="H87" s="46"/>
      <c r="I87" s="47">
        <v>2626.08</v>
      </c>
      <c r="J87" s="35"/>
    </row>
    <row r="88" spans="1:10" s="5" customFormat="1" ht="46.5" customHeight="1" x14ac:dyDescent="0.25">
      <c r="A88" s="19">
        <v>2481</v>
      </c>
      <c r="B88" s="45" t="str">
        <f>VLOOKUP(A88,'Hoja1 (2)'!G44:M461,2,0)</f>
        <v>Materiales complementarios.</v>
      </c>
      <c r="C88" s="45"/>
      <c r="D88" s="24"/>
      <c r="E88" s="34">
        <v>9000</v>
      </c>
      <c r="F88" s="22"/>
      <c r="G88" s="34">
        <v>9000</v>
      </c>
      <c r="H88" s="46"/>
      <c r="I88" s="47">
        <v>0</v>
      </c>
      <c r="J88" s="35"/>
    </row>
    <row r="89" spans="1:10" s="5" customFormat="1" ht="60" customHeight="1" x14ac:dyDescent="0.25">
      <c r="A89" s="19">
        <v>2491</v>
      </c>
      <c r="B89" s="45" t="str">
        <f>VLOOKUP(A89,'Hoja1 (2)'!G45:M462,2,0)</f>
        <v>Otros materiales y artículos de construcción y reparación.</v>
      </c>
      <c r="C89" s="45"/>
      <c r="D89" s="24"/>
      <c r="E89" s="34">
        <v>46500</v>
      </c>
      <c r="F89" s="22"/>
      <c r="G89" s="34">
        <v>46500</v>
      </c>
      <c r="H89" s="46"/>
      <c r="I89" s="47">
        <v>1339.29</v>
      </c>
      <c r="J89" s="35"/>
    </row>
    <row r="90" spans="1:10" s="5" customFormat="1" ht="30" customHeight="1" x14ac:dyDescent="0.25">
      <c r="A90" s="19">
        <v>2541</v>
      </c>
      <c r="B90" s="45" t="str">
        <f>VLOOKUP(A90,'Hoja1 (2)'!G46:M463,2,0)</f>
        <v>Materiales, accesorios y suministros médicos.</v>
      </c>
      <c r="C90" s="45"/>
      <c r="D90" s="24"/>
      <c r="E90" s="34">
        <v>10000</v>
      </c>
      <c r="F90" s="22"/>
      <c r="G90" s="34">
        <v>10000</v>
      </c>
      <c r="H90" s="46"/>
      <c r="I90" s="47">
        <v>472.71</v>
      </c>
      <c r="J90" s="35"/>
    </row>
    <row r="91" spans="1:10" s="5" customFormat="1" ht="46.5" customHeight="1" x14ac:dyDescent="0.25">
      <c r="A91" s="19">
        <v>2561</v>
      </c>
      <c r="B91" s="45" t="str">
        <f>VLOOKUP(A91,'Hoja1 (2)'!G47:M464,2,0)</f>
        <v>Fibras sintéticas, hules, plásticos y derivados.</v>
      </c>
      <c r="C91" s="45"/>
      <c r="D91" s="24"/>
      <c r="E91" s="34">
        <v>5400</v>
      </c>
      <c r="F91" s="22"/>
      <c r="G91" s="34">
        <v>5400</v>
      </c>
      <c r="H91" s="46"/>
      <c r="I91" s="47">
        <v>220.28</v>
      </c>
      <c r="J91" s="35"/>
    </row>
    <row r="92" spans="1:10" s="5" customFormat="1" ht="39" customHeight="1" x14ac:dyDescent="0.25">
      <c r="A92" s="19">
        <v>2611</v>
      </c>
      <c r="B92" s="45" t="str">
        <f>VLOOKUP(A92,'Hoja1 (2)'!G48:M465,2,0)</f>
        <v>Combustibles, lubricantes y aditivos.</v>
      </c>
      <c r="C92" s="45"/>
      <c r="D92" s="24"/>
      <c r="E92" s="34">
        <v>240000</v>
      </c>
      <c r="F92" s="22"/>
      <c r="G92" s="34">
        <v>240000</v>
      </c>
      <c r="H92" s="46"/>
      <c r="I92" s="47">
        <v>67621.789999999994</v>
      </c>
      <c r="J92" s="35"/>
    </row>
    <row r="93" spans="1:10" s="5" customFormat="1" ht="45" customHeight="1" x14ac:dyDescent="0.25">
      <c r="A93" s="19">
        <v>2911</v>
      </c>
      <c r="B93" s="45" t="str">
        <f>VLOOKUP(A93,'Hoja1 (2)'!G49:M466,2,0)</f>
        <v>Herramientas menores.</v>
      </c>
      <c r="C93" s="45"/>
      <c r="D93" s="24"/>
      <c r="E93" s="34">
        <v>24000</v>
      </c>
      <c r="F93" s="22"/>
      <c r="G93" s="34">
        <v>24000</v>
      </c>
      <c r="H93" s="46"/>
      <c r="I93" s="47">
        <v>2064.65</v>
      </c>
      <c r="J93" s="35"/>
    </row>
    <row r="94" spans="1:10" s="5" customFormat="1" ht="45" customHeight="1" x14ac:dyDescent="0.25">
      <c r="A94" s="19">
        <v>2921</v>
      </c>
      <c r="B94" s="45" t="str">
        <f>VLOOKUP(A94,'Hoja1 (2)'!G50:M467,2,0)</f>
        <v>Refacciones y accesorios menores de edificios.</v>
      </c>
      <c r="C94" s="45"/>
      <c r="D94" s="24"/>
      <c r="E94" s="34">
        <v>27200</v>
      </c>
      <c r="F94" s="22"/>
      <c r="G94" s="34">
        <v>27200</v>
      </c>
      <c r="H94" s="46"/>
      <c r="I94" s="47">
        <v>180.9</v>
      </c>
      <c r="J94" s="35"/>
    </row>
    <row r="95" spans="1:10" s="5" customFormat="1" ht="45" customHeight="1" x14ac:dyDescent="0.25">
      <c r="A95" s="19">
        <v>2931</v>
      </c>
      <c r="B95" s="45" t="str">
        <f>VLOOKUP(A95,'Hoja1 (2)'!G51:M468,2,0)</f>
        <v>Refacciones y accesorios menores de mobiliario y equipo de administración, educacional y recreativo.</v>
      </c>
      <c r="C95" s="45"/>
      <c r="D95" s="24"/>
      <c r="E95" s="34">
        <v>1300</v>
      </c>
      <c r="F95" s="22"/>
      <c r="G95" s="34">
        <v>1300</v>
      </c>
      <c r="H95" s="46"/>
      <c r="I95" s="47">
        <v>0</v>
      </c>
      <c r="J95" s="35"/>
    </row>
    <row r="96" spans="1:10" s="5" customFormat="1" ht="63.75" customHeight="1" x14ac:dyDescent="0.25">
      <c r="A96" s="19">
        <v>2941</v>
      </c>
      <c r="B96" s="45" t="str">
        <f>VLOOKUP(A96,'Hoja1 (2)'!G52:M469,2,0)</f>
        <v>Refacciones y accesorios menores de equipo de cómputo y tecnologías de la información.</v>
      </c>
      <c r="C96" s="45"/>
      <c r="D96" s="24"/>
      <c r="E96" s="34">
        <v>90000</v>
      </c>
      <c r="F96" s="22"/>
      <c r="G96" s="34">
        <v>90000</v>
      </c>
      <c r="H96" s="46"/>
      <c r="I96" s="47">
        <v>29440.38</v>
      </c>
      <c r="J96" s="35"/>
    </row>
    <row r="97" spans="1:10" s="5" customFormat="1" ht="51" customHeight="1" x14ac:dyDescent="0.25">
      <c r="A97" s="19">
        <v>2961</v>
      </c>
      <c r="B97" s="45" t="str">
        <f>VLOOKUP(A97,'Hoja1 (2)'!G53:M470,2,0)</f>
        <v>Refacciones y accesorios menores de equipo de transporte.</v>
      </c>
      <c r="C97" s="45"/>
      <c r="D97" s="24"/>
      <c r="E97" s="34">
        <v>6000</v>
      </c>
      <c r="F97" s="22"/>
      <c r="G97" s="34">
        <v>6000</v>
      </c>
      <c r="H97" s="46"/>
      <c r="I97" s="47">
        <v>0</v>
      </c>
      <c r="J97" s="35"/>
    </row>
    <row r="98" spans="1:10" s="5" customFormat="1" ht="45" customHeight="1" x14ac:dyDescent="0.25">
      <c r="A98" s="19">
        <v>3112</v>
      </c>
      <c r="B98" s="45" t="str">
        <f>VLOOKUP(A98,'Hoja1 (2)'!G54:M471,2,0)</f>
        <v>Servicio de energía eléctrica.</v>
      </c>
      <c r="C98" s="45"/>
      <c r="D98" s="24"/>
      <c r="E98" s="34">
        <v>1076079</v>
      </c>
      <c r="F98" s="22"/>
      <c r="G98" s="34">
        <v>1076079</v>
      </c>
      <c r="H98" s="46"/>
      <c r="I98" s="47">
        <v>577010</v>
      </c>
      <c r="J98" s="35"/>
    </row>
    <row r="99" spans="1:10" s="5" customFormat="1" ht="72" customHeight="1" x14ac:dyDescent="0.25">
      <c r="A99" s="19">
        <v>3131</v>
      </c>
      <c r="B99" s="45" t="str">
        <f>VLOOKUP(A99,'Hoja1 (2)'!G55:M472,2,0)</f>
        <v>Agua potable.</v>
      </c>
      <c r="C99" s="45"/>
      <c r="D99" s="24"/>
      <c r="E99" s="34">
        <v>313842</v>
      </c>
      <c r="F99" s="22"/>
      <c r="G99" s="34">
        <v>313842</v>
      </c>
      <c r="H99" s="46"/>
      <c r="I99" s="47">
        <v>206642</v>
      </c>
      <c r="J99" s="35"/>
    </row>
    <row r="100" spans="1:10" s="5" customFormat="1" ht="75" customHeight="1" x14ac:dyDescent="0.25">
      <c r="A100" s="19">
        <v>3141</v>
      </c>
      <c r="B100" s="45" t="str">
        <f>VLOOKUP(A100,'Hoja1 (2)'!G56:M473,2,0)</f>
        <v>Telefonía tradicional.</v>
      </c>
      <c r="C100" s="45"/>
      <c r="D100" s="24"/>
      <c r="E100" s="34">
        <v>407892</v>
      </c>
      <c r="F100" s="22"/>
      <c r="G100" s="34">
        <v>407892</v>
      </c>
      <c r="H100" s="46"/>
      <c r="I100" s="47">
        <v>133786.85999999999</v>
      </c>
      <c r="J100" s="35"/>
    </row>
    <row r="101" spans="1:10" s="5" customFormat="1" ht="75" customHeight="1" x14ac:dyDescent="0.25">
      <c r="A101" s="19">
        <v>3171</v>
      </c>
      <c r="B101" s="45" t="str">
        <f>VLOOKUP(A101,'Hoja1 (2)'!G57:M474,2,0)</f>
        <v>Servicios de acceso de Internet, redes y procesamiento de información.</v>
      </c>
      <c r="C101" s="45"/>
      <c r="D101" s="24"/>
      <c r="E101" s="34">
        <v>74646</v>
      </c>
      <c r="F101" s="22"/>
      <c r="G101" s="34">
        <v>74646</v>
      </c>
      <c r="H101" s="46"/>
      <c r="I101" s="47">
        <v>48891.199999999997</v>
      </c>
      <c r="J101" s="35"/>
    </row>
    <row r="102" spans="1:10" s="5" customFormat="1" ht="60" customHeight="1" x14ac:dyDescent="0.25">
      <c r="A102" s="19">
        <v>3191</v>
      </c>
      <c r="B102" s="45" t="str">
        <f>VLOOKUP(A102,'Hoja1 (2)'!G58:M475,2,0)</f>
        <v>Servicios integrales y otros servicios.</v>
      </c>
      <c r="C102" s="45"/>
      <c r="D102" s="24"/>
      <c r="E102" s="34">
        <v>51405</v>
      </c>
      <c r="F102" s="22"/>
      <c r="G102" s="34">
        <v>51405</v>
      </c>
      <c r="H102" s="46"/>
      <c r="I102" s="47">
        <v>23809.99</v>
      </c>
      <c r="J102" s="35"/>
    </row>
    <row r="103" spans="1:10" s="5" customFormat="1" ht="30" customHeight="1" x14ac:dyDescent="0.25">
      <c r="A103" s="19">
        <v>3221</v>
      </c>
      <c r="B103" s="45" t="str">
        <f>VLOOKUP(A103,'Hoja1 (2)'!G59:M476,2,0)</f>
        <v>Arrendamiento de edificios.</v>
      </c>
      <c r="C103" s="45"/>
      <c r="D103" s="24"/>
      <c r="E103" s="34">
        <v>950000</v>
      </c>
      <c r="F103" s="22"/>
      <c r="G103" s="34">
        <v>950000</v>
      </c>
      <c r="H103" s="46"/>
      <c r="I103" s="47">
        <v>0</v>
      </c>
      <c r="J103" s="35"/>
    </row>
    <row r="104" spans="1:10" s="5" customFormat="1" ht="45" customHeight="1" x14ac:dyDescent="0.25">
      <c r="A104" s="19">
        <v>3311</v>
      </c>
      <c r="B104" s="45" t="str">
        <f>VLOOKUP(A104,'Hoja1 (2)'!G60:M477,2,0)</f>
        <v>Servicios legales, de contabilidad, auditoría y relacionados.</v>
      </c>
      <c r="C104" s="45"/>
      <c r="D104" s="24"/>
      <c r="E104" s="34">
        <v>200000</v>
      </c>
      <c r="F104" s="22"/>
      <c r="G104" s="34">
        <v>200000</v>
      </c>
      <c r="H104" s="46"/>
      <c r="I104" s="47">
        <v>6347.17</v>
      </c>
      <c r="J104" s="35"/>
    </row>
    <row r="105" spans="1:10" s="5" customFormat="1" ht="49.5" customHeight="1" x14ac:dyDescent="0.25">
      <c r="A105" s="19">
        <v>3331</v>
      </c>
      <c r="B105" s="45" t="str">
        <f>VLOOKUP(A105,'Hoja1 (2)'!G61:M478,2,0)</f>
        <v>Servicios de consultoría administrativa, procesos, técnica y en tecnologías de la información.</v>
      </c>
      <c r="C105" s="45"/>
      <c r="D105" s="24"/>
      <c r="E105" s="34">
        <v>2225647</v>
      </c>
      <c r="F105" s="22"/>
      <c r="G105" s="34">
        <v>4174447</v>
      </c>
      <c r="H105" s="46"/>
      <c r="I105" s="47">
        <v>2223720</v>
      </c>
      <c r="J105" s="35"/>
    </row>
    <row r="106" spans="1:10" s="5" customFormat="1" ht="90" customHeight="1" x14ac:dyDescent="0.25">
      <c r="A106" s="19">
        <v>3341</v>
      </c>
      <c r="B106" s="45" t="str">
        <f>VLOOKUP(A106,'Hoja1 (2)'!G62:M479,2,0)</f>
        <v>Servicios de capacitación.</v>
      </c>
      <c r="C106" s="45"/>
      <c r="D106" s="24"/>
      <c r="E106" s="34">
        <v>500</v>
      </c>
      <c r="F106" s="22"/>
      <c r="G106" s="34">
        <v>500</v>
      </c>
      <c r="H106" s="46"/>
      <c r="I106" s="47">
        <v>0</v>
      </c>
      <c r="J106" s="35"/>
    </row>
    <row r="107" spans="1:10" s="5" customFormat="1" ht="90.75" customHeight="1" x14ac:dyDescent="0.25">
      <c r="A107" s="19">
        <v>3361</v>
      </c>
      <c r="B107" s="45" t="str">
        <f>VLOOKUP(A107,'Hoja1 (2)'!G63:M480,2,0)</f>
        <v>Servicios de apoyo administrativo y fotocopiado.</v>
      </c>
      <c r="C107" s="45"/>
      <c r="D107" s="24"/>
      <c r="E107" s="34">
        <v>473808</v>
      </c>
      <c r="F107" s="22"/>
      <c r="G107" s="34">
        <v>473808</v>
      </c>
      <c r="H107" s="46"/>
      <c r="I107" s="47">
        <v>128828.84</v>
      </c>
      <c r="J107" s="35"/>
    </row>
    <row r="108" spans="1:10" s="5" customFormat="1" ht="75.75" customHeight="1" x14ac:dyDescent="0.25">
      <c r="A108" s="19">
        <v>3362</v>
      </c>
      <c r="B108" s="45" t="str">
        <f>VLOOKUP(A108,'Hoja1 (2)'!G64:M481,2,0)</f>
        <v>Servicios de impresión.</v>
      </c>
      <c r="C108" s="45"/>
      <c r="D108" s="24"/>
      <c r="E108" s="34">
        <v>20000</v>
      </c>
      <c r="F108" s="22"/>
      <c r="G108" s="34">
        <v>27684.1</v>
      </c>
      <c r="H108" s="46"/>
      <c r="I108" s="47">
        <v>27684.1</v>
      </c>
      <c r="J108" s="35"/>
    </row>
    <row r="109" spans="1:10" s="5" customFormat="1" ht="54.75" customHeight="1" x14ac:dyDescent="0.25">
      <c r="A109" s="19">
        <v>3381</v>
      </c>
      <c r="B109" s="45" t="str">
        <f>VLOOKUP(A109,'Hoja1 (2)'!G65:M482,2,0)</f>
        <v>Servicios de vigilancia.</v>
      </c>
      <c r="C109" s="45"/>
      <c r="D109" s="24"/>
      <c r="E109" s="34">
        <v>1724975</v>
      </c>
      <c r="F109" s="22"/>
      <c r="G109" s="34">
        <v>1724975</v>
      </c>
      <c r="H109" s="46"/>
      <c r="I109" s="47">
        <v>1153134.24</v>
      </c>
      <c r="J109" s="35"/>
    </row>
    <row r="110" spans="1:10" s="5" customFormat="1" ht="45" customHeight="1" x14ac:dyDescent="0.25">
      <c r="A110" s="19">
        <v>3411</v>
      </c>
      <c r="B110" s="45" t="str">
        <f>VLOOKUP(A110,'Hoja1 (2)'!G66:M483,2,0)</f>
        <v>Servicios financieros y bancarios.</v>
      </c>
      <c r="C110" s="45"/>
      <c r="D110" s="24"/>
      <c r="E110" s="34">
        <v>5000</v>
      </c>
      <c r="F110" s="22"/>
      <c r="G110" s="34">
        <v>5000</v>
      </c>
      <c r="H110" s="46"/>
      <c r="I110" s="47">
        <v>0</v>
      </c>
      <c r="J110" s="35"/>
    </row>
    <row r="111" spans="1:10" s="5" customFormat="1" ht="30" customHeight="1" x14ac:dyDescent="0.25">
      <c r="A111" s="19">
        <v>3451</v>
      </c>
      <c r="B111" s="45" t="str">
        <f>VLOOKUP(A111,'Hoja1 (2)'!G67:M484,2,0)</f>
        <v>Seguro de bienes patrimoniales.</v>
      </c>
      <c r="C111" s="45"/>
      <c r="D111" s="24"/>
      <c r="E111" s="34">
        <v>300574</v>
      </c>
      <c r="F111" s="22"/>
      <c r="G111" s="34">
        <v>300574</v>
      </c>
      <c r="H111" s="46"/>
      <c r="I111" s="47">
        <v>167650.5</v>
      </c>
      <c r="J111" s="35"/>
    </row>
    <row r="112" spans="1:10" s="5" customFormat="1" ht="30" customHeight="1" x14ac:dyDescent="0.25">
      <c r="A112" s="19">
        <v>3511</v>
      </c>
      <c r="B112" s="45" t="str">
        <f>VLOOKUP(A112,'Hoja1 (2)'!G68:M485,2,0)</f>
        <v>Conservación y mantenimiento menor de inmuebles.</v>
      </c>
      <c r="C112" s="45"/>
      <c r="D112" s="24"/>
      <c r="E112" s="34">
        <v>492750</v>
      </c>
      <c r="F112" s="22"/>
      <c r="G112" s="34">
        <v>375048.82</v>
      </c>
      <c r="H112" s="46"/>
      <c r="I112" s="47">
        <v>201665.4</v>
      </c>
      <c r="J112" s="35"/>
    </row>
    <row r="113" spans="1:13" s="5" customFormat="1" ht="71.25" customHeight="1" x14ac:dyDescent="0.25">
      <c r="A113" s="19">
        <v>3521</v>
      </c>
      <c r="B113" s="45" t="str">
        <f>VLOOKUP(A113,'Hoja1 (2)'!G69:M486,2,0)</f>
        <v>Instalación, reparación y mantenimiento de mobiliario y equipo de administración, educacional y recreativo.</v>
      </c>
      <c r="C113" s="45"/>
      <c r="D113" s="24"/>
      <c r="E113" s="34">
        <v>50000</v>
      </c>
      <c r="F113" s="22"/>
      <c r="G113" s="34">
        <v>50000</v>
      </c>
      <c r="H113" s="46"/>
      <c r="I113" s="47">
        <v>0</v>
      </c>
      <c r="J113" s="35"/>
    </row>
    <row r="114" spans="1:13" s="5" customFormat="1" ht="48.75" customHeight="1" x14ac:dyDescent="0.25">
      <c r="A114" s="19">
        <v>3531</v>
      </c>
      <c r="B114" s="45" t="str">
        <f>VLOOKUP(A114,'Hoja1 (2)'!G70:M487,2,0)</f>
        <v>Instalación, reparación y mantenimiento de equipo de cómputo y tecnologías de la información.</v>
      </c>
      <c r="C114" s="45"/>
      <c r="D114" s="24"/>
      <c r="E114" s="34">
        <v>457624</v>
      </c>
      <c r="F114" s="22"/>
      <c r="G114" s="34">
        <v>457624</v>
      </c>
      <c r="H114" s="46"/>
      <c r="I114" s="47">
        <v>261519.38</v>
      </c>
      <c r="J114" s="35"/>
    </row>
    <row r="115" spans="1:13" s="5" customFormat="1" ht="45" customHeight="1" x14ac:dyDescent="0.25">
      <c r="A115" s="19">
        <v>3552</v>
      </c>
      <c r="B115" s="45" t="str">
        <f>VLOOKUP(A115,'Hoja1 (2)'!G71:M488,2,0)</f>
        <v>Reparación, mantenimiento y conservación de equipo de transporte destinados a servicios públicos y operación de programas públicos.</v>
      </c>
      <c r="C115" s="45"/>
      <c r="D115" s="24"/>
      <c r="E115" s="34">
        <v>265000</v>
      </c>
      <c r="F115" s="22"/>
      <c r="G115" s="34">
        <v>257315.9</v>
      </c>
      <c r="H115" s="46"/>
      <c r="I115" s="47">
        <v>83173.490000000005</v>
      </c>
      <c r="J115" s="35"/>
    </row>
    <row r="116" spans="1:13" s="5" customFormat="1" ht="53.25" customHeight="1" x14ac:dyDescent="0.25">
      <c r="A116" s="19">
        <v>3581</v>
      </c>
      <c r="B116" s="45" t="str">
        <f>VLOOKUP(A116,'Hoja1 (2)'!G72:M489,2,0)</f>
        <v>Servicios de limpieza y manejo de desechos.</v>
      </c>
      <c r="C116" s="45"/>
      <c r="D116" s="24"/>
      <c r="E116" s="34">
        <v>895754</v>
      </c>
      <c r="F116" s="22"/>
      <c r="G116" s="34">
        <v>1013455.18</v>
      </c>
      <c r="H116" s="46"/>
      <c r="I116" s="47">
        <v>659829.57999999996</v>
      </c>
      <c r="J116" s="35"/>
    </row>
    <row r="117" spans="1:13" s="5" customFormat="1" ht="82.5" customHeight="1" x14ac:dyDescent="0.25">
      <c r="A117" s="19">
        <v>3591</v>
      </c>
      <c r="B117" s="45" t="str">
        <f>VLOOKUP(A117,'Hoja1 (2)'!G73:M490,2,0)</f>
        <v>Servicios de jardinería y fumigación.</v>
      </c>
      <c r="C117" s="45"/>
      <c r="D117" s="24"/>
      <c r="E117" s="34">
        <v>85000</v>
      </c>
      <c r="F117" s="22"/>
      <c r="G117" s="34">
        <v>85000</v>
      </c>
      <c r="H117" s="46"/>
      <c r="I117" s="47">
        <v>56394.559999999998</v>
      </c>
      <c r="J117" s="35"/>
    </row>
    <row r="118" spans="1:13" s="5" customFormat="1" ht="42" customHeight="1" x14ac:dyDescent="0.25">
      <c r="A118" s="19">
        <v>3722</v>
      </c>
      <c r="B118" s="45" t="str">
        <f>VLOOKUP(A118,'Hoja1 (2)'!G74:M491,2,0)</f>
        <v>Pasajes terrestres al interior del Distrito Federal.</v>
      </c>
      <c r="C118" s="45"/>
      <c r="D118" s="24"/>
      <c r="E118" s="34">
        <v>49500</v>
      </c>
      <c r="F118" s="22"/>
      <c r="G118" s="34">
        <v>49500</v>
      </c>
      <c r="H118" s="46"/>
      <c r="I118" s="47">
        <v>16050</v>
      </c>
      <c r="J118" s="35"/>
    </row>
    <row r="119" spans="1:13" s="5" customFormat="1" ht="54" customHeight="1" x14ac:dyDescent="0.25">
      <c r="A119" s="19">
        <v>3911</v>
      </c>
      <c r="B119" s="45" t="str">
        <f>VLOOKUP(A119,'Hoja1 (2)'!G75:M492,2,0)</f>
        <v>Servicios funerarios y de cementerio a los familiares de los civiles y pensionistas directos.</v>
      </c>
      <c r="C119" s="45"/>
      <c r="D119" s="24"/>
      <c r="E119" s="34">
        <v>31500</v>
      </c>
      <c r="F119" s="22"/>
      <c r="G119" s="34">
        <v>31500</v>
      </c>
      <c r="H119" s="46"/>
      <c r="I119" s="47">
        <v>0</v>
      </c>
      <c r="J119" s="35"/>
    </row>
    <row r="120" spans="1:13" s="5" customFormat="1" ht="32.25" customHeight="1" x14ac:dyDescent="0.25">
      <c r="A120" s="19">
        <v>3921</v>
      </c>
      <c r="B120" s="45" t="str">
        <f>VLOOKUP(A120,'Hoja1 (2)'!G76:M493,2,0)</f>
        <v>Impuestos y derechos.</v>
      </c>
      <c r="C120" s="45"/>
      <c r="D120" s="24"/>
      <c r="E120" s="34">
        <v>160000</v>
      </c>
      <c r="F120" s="22"/>
      <c r="G120" s="34">
        <v>160000</v>
      </c>
      <c r="H120" s="46"/>
      <c r="I120" s="47">
        <v>55664</v>
      </c>
      <c r="J120" s="35"/>
    </row>
    <row r="121" spans="1:13" s="5" customFormat="1" ht="33" customHeight="1" x14ac:dyDescent="0.25">
      <c r="A121" s="19">
        <v>3969</v>
      </c>
      <c r="B121" s="45" t="str">
        <f>VLOOKUP(A121,'Hoja1 (2)'!G77:M494,2,0)</f>
        <v>Otros gastos por responsabilidades.</v>
      </c>
      <c r="C121" s="45"/>
      <c r="D121" s="24"/>
      <c r="E121" s="34">
        <v>42947</v>
      </c>
      <c r="F121" s="22"/>
      <c r="G121" s="34">
        <v>42947</v>
      </c>
      <c r="H121" s="46"/>
      <c r="I121" s="47">
        <v>28488.49</v>
      </c>
      <c r="J121" s="35"/>
    </row>
    <row r="122" spans="1:13" s="5" customFormat="1" ht="30.75" customHeight="1" x14ac:dyDescent="0.25">
      <c r="A122" s="19">
        <v>3981</v>
      </c>
      <c r="B122" s="45" t="str">
        <f>VLOOKUP(A122,'Hoja1 (2)'!G78:M495,2,0)</f>
        <v>Impuesto sobre nóminas.</v>
      </c>
      <c r="C122" s="45"/>
      <c r="D122" s="24"/>
      <c r="E122" s="34">
        <v>755782</v>
      </c>
      <c r="F122" s="22"/>
      <c r="G122" s="34">
        <v>755782</v>
      </c>
      <c r="H122" s="46"/>
      <c r="I122" s="47">
        <v>407668</v>
      </c>
      <c r="J122" s="35"/>
    </row>
    <row r="123" spans="1:13" s="5" customFormat="1" ht="43.5" customHeight="1" x14ac:dyDescent="0.25">
      <c r="A123" s="19">
        <v>3982</v>
      </c>
      <c r="B123" s="45" t="str">
        <f>VLOOKUP(A123,'Hoja1 (2)'!G79:M496,2,0)</f>
        <v>Otros impuestos derivados de una relación laboral.</v>
      </c>
      <c r="C123" s="45"/>
      <c r="D123" s="24"/>
      <c r="E123" s="34">
        <v>517276</v>
      </c>
      <c r="F123" s="22"/>
      <c r="G123" s="34">
        <v>517276</v>
      </c>
      <c r="H123" s="46"/>
      <c r="I123" s="47">
        <v>35498.17</v>
      </c>
      <c r="J123" s="35"/>
    </row>
    <row r="124" spans="1:13" s="5" customFormat="1" ht="62.25" customHeight="1" x14ac:dyDescent="0.25">
      <c r="A124" s="19">
        <v>6000</v>
      </c>
      <c r="B124" s="45" t="s">
        <v>413</v>
      </c>
      <c r="C124" s="45"/>
      <c r="D124" s="24"/>
      <c r="E124" s="34">
        <v>4400170</v>
      </c>
      <c r="F124" s="22"/>
      <c r="G124" s="34">
        <v>2451370</v>
      </c>
      <c r="H124" s="46"/>
      <c r="I124" s="47">
        <v>0</v>
      </c>
      <c r="J124" s="35"/>
    </row>
    <row r="125" spans="1:13" s="5" customFormat="1" ht="12" x14ac:dyDescent="0.25"/>
    <row r="126" spans="1:13" s="5" customFormat="1" ht="12" x14ac:dyDescent="0.25"/>
    <row r="127" spans="1:13" s="5" customFormat="1" ht="15" customHeight="1" x14ac:dyDescent="0.25">
      <c r="A127" s="75" t="s">
        <v>459</v>
      </c>
      <c r="B127" s="75"/>
      <c r="C127" s="75" t="s">
        <v>460</v>
      </c>
      <c r="D127" s="75"/>
      <c r="E127" s="75"/>
      <c r="F127" s="75" t="s">
        <v>461</v>
      </c>
      <c r="G127" s="75"/>
      <c r="H127" s="75" t="s">
        <v>462</v>
      </c>
      <c r="I127" s="75"/>
      <c r="J127" s="90" t="s">
        <v>463</v>
      </c>
      <c r="K127" s="90"/>
      <c r="L127" s="90" t="s">
        <v>464</v>
      </c>
      <c r="M127" s="90"/>
    </row>
    <row r="128" spans="1:13" s="5" customFormat="1" ht="12" x14ac:dyDescent="0.25">
      <c r="A128" s="75"/>
      <c r="B128" s="75"/>
      <c r="C128" s="75"/>
      <c r="D128" s="75"/>
      <c r="E128" s="75"/>
      <c r="F128" s="75"/>
      <c r="G128" s="75"/>
      <c r="H128" s="75"/>
      <c r="I128" s="75"/>
      <c r="J128" s="90"/>
      <c r="K128" s="90"/>
      <c r="L128" s="90"/>
      <c r="M128" s="90"/>
    </row>
    <row r="129" spans="1:13" s="5" customFormat="1" ht="12" x14ac:dyDescent="0.25">
      <c r="A129" s="75"/>
      <c r="B129" s="75"/>
      <c r="C129" s="75"/>
      <c r="D129" s="75"/>
      <c r="E129" s="75"/>
      <c r="F129" s="75"/>
      <c r="G129" s="75"/>
      <c r="H129" s="75"/>
      <c r="I129" s="75"/>
      <c r="J129" s="90"/>
      <c r="K129" s="90"/>
      <c r="L129" s="90"/>
      <c r="M129" s="90"/>
    </row>
    <row r="130" spans="1:13" s="5" customFormat="1" ht="24" customHeight="1" x14ac:dyDescent="0.25">
      <c r="A130" s="54" t="s">
        <v>431</v>
      </c>
      <c r="B130" s="55"/>
      <c r="C130" s="96" t="s">
        <v>473</v>
      </c>
      <c r="D130" s="97"/>
      <c r="E130" s="98"/>
      <c r="F130" s="54" t="s">
        <v>432</v>
      </c>
      <c r="G130" s="55"/>
      <c r="H130" s="54" t="s">
        <v>432</v>
      </c>
      <c r="I130" s="55"/>
      <c r="J130" s="91" t="s">
        <v>437</v>
      </c>
      <c r="K130" s="92"/>
      <c r="L130" s="91" t="s">
        <v>437</v>
      </c>
      <c r="M130" s="92"/>
    </row>
    <row r="131" spans="1:13" s="5" customFormat="1" ht="21.75" customHeight="1" x14ac:dyDescent="0.25">
      <c r="A131" s="56"/>
      <c r="B131" s="57"/>
      <c r="C131" s="95"/>
      <c r="D131" s="99"/>
      <c r="E131" s="100"/>
      <c r="F131" s="56"/>
      <c r="G131" s="57"/>
      <c r="H131" s="56"/>
      <c r="I131" s="57"/>
      <c r="J131" s="92"/>
      <c r="K131" s="92"/>
      <c r="L131" s="92"/>
      <c r="M131" s="92"/>
    </row>
    <row r="132" spans="1:13" s="5" customFormat="1" ht="28.5" customHeight="1" x14ac:dyDescent="0.25">
      <c r="A132" s="56"/>
      <c r="B132" s="57"/>
      <c r="C132" s="95"/>
      <c r="D132" s="99"/>
      <c r="E132" s="100"/>
      <c r="F132" s="56"/>
      <c r="G132" s="57"/>
      <c r="H132" s="56"/>
      <c r="I132" s="57"/>
      <c r="J132" s="92"/>
      <c r="K132" s="92"/>
      <c r="L132" s="92"/>
      <c r="M132" s="92"/>
    </row>
    <row r="133" spans="1:13" s="5" customFormat="1" ht="30.75" customHeight="1" x14ac:dyDescent="0.25">
      <c r="A133" s="56"/>
      <c r="B133" s="57"/>
      <c r="C133" s="95"/>
      <c r="D133" s="99"/>
      <c r="E133" s="100"/>
      <c r="F133" s="56"/>
      <c r="G133" s="57"/>
      <c r="H133" s="56"/>
      <c r="I133" s="57"/>
      <c r="J133" s="92"/>
      <c r="K133" s="92"/>
      <c r="L133" s="92"/>
      <c r="M133" s="92"/>
    </row>
    <row r="134" spans="1:13" s="5" customFormat="1" ht="27.75" customHeight="1" x14ac:dyDescent="0.25">
      <c r="A134" s="58"/>
      <c r="B134" s="59"/>
      <c r="C134" s="101"/>
      <c r="D134" s="102"/>
      <c r="E134" s="103"/>
      <c r="F134" s="58"/>
      <c r="G134" s="59"/>
      <c r="H134" s="58"/>
      <c r="I134" s="59"/>
      <c r="J134" s="93"/>
      <c r="K134" s="93"/>
      <c r="L134" s="93"/>
      <c r="M134" s="93"/>
    </row>
    <row r="135" spans="1:13" s="5" customFormat="1" ht="12" x14ac:dyDescent="0.25"/>
    <row r="136" spans="1:13" s="5" customFormat="1" ht="12" x14ac:dyDescent="0.25"/>
    <row r="137" spans="1:13" s="5" customFormat="1" ht="12" x14ac:dyDescent="0.25">
      <c r="A137" s="41" t="s">
        <v>434</v>
      </c>
    </row>
    <row r="138" spans="1:13" s="5" customFormat="1" ht="12" x14ac:dyDescent="0.25">
      <c r="A138" s="41" t="s">
        <v>435</v>
      </c>
      <c r="B138" s="41"/>
      <c r="C138" s="41"/>
      <c r="D138" s="41"/>
      <c r="E138" s="41"/>
      <c r="F138" s="41"/>
    </row>
    <row r="139" spans="1:13" s="5" customFormat="1" ht="12" x14ac:dyDescent="0.25">
      <c r="A139" s="42" t="s">
        <v>475</v>
      </c>
      <c r="B139" s="42"/>
      <c r="C139" s="42"/>
      <c r="D139" s="42"/>
      <c r="E139" s="42"/>
      <c r="F139" s="42"/>
    </row>
    <row r="140" spans="1:13" s="5" customFormat="1" ht="12" x14ac:dyDescent="0.25">
      <c r="A140" s="42" t="s">
        <v>482</v>
      </c>
      <c r="B140" s="42"/>
      <c r="C140" s="42"/>
      <c r="D140" s="42"/>
      <c r="E140" s="42"/>
      <c r="F140" s="42"/>
    </row>
    <row r="141" spans="1:13" s="5" customFormat="1" ht="12" x14ac:dyDescent="0.25"/>
    <row r="142" spans="1:13" s="5" customFormat="1" ht="12" x14ac:dyDescent="0.25"/>
    <row r="143" spans="1:13" s="5" customFormat="1" ht="12" x14ac:dyDescent="0.25"/>
    <row r="144" spans="1:13" s="5" customFormat="1" ht="12" x14ac:dyDescent="0.25"/>
    <row r="145" s="5" customFormat="1" ht="12" x14ac:dyDescent="0.25"/>
    <row r="146" s="5" customFormat="1" ht="12" x14ac:dyDescent="0.25"/>
    <row r="147" s="5" customFormat="1" ht="12" x14ac:dyDescent="0.25"/>
    <row r="148" s="5" customFormat="1" ht="12" x14ac:dyDescent="0.25"/>
    <row r="149" s="5" customFormat="1" ht="12" x14ac:dyDescent="0.25"/>
    <row r="150" s="5" customFormat="1" ht="12" x14ac:dyDescent="0.25"/>
    <row r="151" s="5" customFormat="1" ht="12" x14ac:dyDescent="0.25"/>
    <row r="152" s="5" customFormat="1" ht="12" x14ac:dyDescent="0.25"/>
  </sheetData>
  <mergeCells count="35">
    <mergeCell ref="A127:B129"/>
    <mergeCell ref="C127:E129"/>
    <mergeCell ref="F127:G129"/>
    <mergeCell ref="H127:I129"/>
    <mergeCell ref="A130:B134"/>
    <mergeCell ref="F130:G134"/>
    <mergeCell ref="H130:I134"/>
    <mergeCell ref="J127:K129"/>
    <mergeCell ref="L127:M129"/>
    <mergeCell ref="J130:K134"/>
    <mergeCell ref="L130:M134"/>
    <mergeCell ref="C130:E134"/>
    <mergeCell ref="I7:I8"/>
    <mergeCell ref="A42:I43"/>
    <mergeCell ref="A44:A45"/>
    <mergeCell ref="B44:C45"/>
    <mergeCell ref="D44:E45"/>
    <mergeCell ref="F44:G45"/>
    <mergeCell ref="H44:I45"/>
    <mergeCell ref="A5:I5"/>
    <mergeCell ref="A9:A12"/>
    <mergeCell ref="B9:C12"/>
    <mergeCell ref="A16:I16"/>
    <mergeCell ref="A17:B18"/>
    <mergeCell ref="C17:D18"/>
    <mergeCell ref="E17:F18"/>
    <mergeCell ref="G17:H18"/>
    <mergeCell ref="I17:I18"/>
    <mergeCell ref="A6:A8"/>
    <mergeCell ref="B6:C8"/>
    <mergeCell ref="D6:I6"/>
    <mergeCell ref="D7:D8"/>
    <mergeCell ref="E7:F8"/>
    <mergeCell ref="G7:G8"/>
    <mergeCell ref="H7:H8"/>
  </mergeCells>
  <hyperlinks>
    <hyperlink ref="L130" r:id="rId1"/>
    <hyperlink ref="J130" r:id="rId2"/>
    <hyperlink ref="C130" r:id="rId3"/>
  </hyperlinks>
  <pageMargins left="0.39370078740157483" right="0.39370078740157483" top="0.19685039370078741" bottom="0.19685039370078741" header="0.31496062992125984" footer="0.31496062992125984"/>
  <pageSetup paperSize="9" scale="70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80" zoomScaleNormal="80" workbookViewId="0">
      <selection activeCell="J19" sqref="J19"/>
    </sheetView>
  </sheetViews>
  <sheetFormatPr baseColWidth="10" defaultRowHeight="14.4" x14ac:dyDescent="0.3"/>
  <cols>
    <col min="1" max="1" width="10.5546875" customWidth="1"/>
    <col min="3" max="4" width="11.44140625" customWidth="1"/>
    <col min="5" max="5" width="14" customWidth="1"/>
    <col min="6" max="6" width="16.44140625" customWidth="1"/>
    <col min="7" max="7" width="17" customWidth="1"/>
    <col min="8" max="8" width="16.109375" customWidth="1"/>
    <col min="9" max="9" width="20.109375" customWidth="1"/>
    <col min="10" max="10" width="14.88671875" bestFit="1" customWidth="1"/>
    <col min="11" max="11" width="11.88671875" bestFit="1" customWidth="1"/>
  </cols>
  <sheetData>
    <row r="1" spans="1:11" s="2" customFormat="1" x14ac:dyDescent="0.3"/>
    <row r="2" spans="1:11" s="2" customFormat="1" x14ac:dyDescent="0.3"/>
    <row r="3" spans="1:11" s="2" customFormat="1" x14ac:dyDescent="0.3"/>
    <row r="4" spans="1:11" s="2" customFormat="1" x14ac:dyDescent="0.3"/>
    <row r="5" spans="1:11" s="2" customFormat="1" x14ac:dyDescent="0.3">
      <c r="A5" s="66" t="s">
        <v>438</v>
      </c>
      <c r="B5" s="66"/>
      <c r="C5" s="66"/>
      <c r="D5" s="66"/>
      <c r="E5" s="66"/>
      <c r="F5" s="66"/>
      <c r="G5" s="66"/>
      <c r="H5" s="66"/>
      <c r="I5" s="66"/>
    </row>
    <row r="6" spans="1:11" s="5" customFormat="1" ht="27" customHeight="1" x14ac:dyDescent="0.25">
      <c r="A6" s="94" t="s">
        <v>439</v>
      </c>
      <c r="B6" s="75" t="s">
        <v>440</v>
      </c>
      <c r="C6" s="75"/>
      <c r="D6" s="85" t="s">
        <v>441</v>
      </c>
      <c r="E6" s="86"/>
      <c r="F6" s="86"/>
      <c r="G6" s="86"/>
      <c r="H6" s="86"/>
      <c r="I6" s="87"/>
    </row>
    <row r="7" spans="1:11" s="5" customFormat="1" ht="27" customHeight="1" x14ac:dyDescent="0.25">
      <c r="A7" s="94"/>
      <c r="B7" s="75"/>
      <c r="C7" s="75"/>
      <c r="D7" s="75" t="s">
        <v>442</v>
      </c>
      <c r="E7" s="75" t="s">
        <v>443</v>
      </c>
      <c r="F7" s="75"/>
      <c r="G7" s="75" t="s">
        <v>444</v>
      </c>
      <c r="H7" s="75" t="s">
        <v>445</v>
      </c>
      <c r="I7" s="75" t="s">
        <v>446</v>
      </c>
      <c r="J7" s="6"/>
      <c r="K7" s="6"/>
    </row>
    <row r="8" spans="1:11" s="5" customFormat="1" ht="27" customHeight="1" x14ac:dyDescent="0.25">
      <c r="A8" s="94"/>
      <c r="B8" s="75"/>
      <c r="C8" s="75"/>
      <c r="D8" s="75"/>
      <c r="E8" s="75"/>
      <c r="F8" s="75"/>
      <c r="G8" s="75"/>
      <c r="H8" s="75"/>
      <c r="I8" s="75"/>
      <c r="J8" s="6"/>
      <c r="K8" s="6"/>
    </row>
    <row r="9" spans="1:11" s="5" customFormat="1" ht="12" x14ac:dyDescent="0.25">
      <c r="A9" s="76">
        <v>2016</v>
      </c>
      <c r="B9" s="79" t="s">
        <v>465</v>
      </c>
      <c r="C9" s="80"/>
      <c r="D9" s="7">
        <v>1000</v>
      </c>
      <c r="E9" s="8" t="s">
        <v>1</v>
      </c>
      <c r="F9" s="9"/>
      <c r="G9" s="10">
        <v>62127027</v>
      </c>
      <c r="H9" s="10">
        <v>62801324.670000002</v>
      </c>
      <c r="I9" s="10">
        <v>56038482.649999999</v>
      </c>
    </row>
    <row r="10" spans="1:11" s="5" customFormat="1" ht="12" x14ac:dyDescent="0.25">
      <c r="A10" s="77"/>
      <c r="B10" s="81"/>
      <c r="C10" s="82"/>
      <c r="D10" s="7">
        <v>2000</v>
      </c>
      <c r="E10" s="8" t="s">
        <v>2</v>
      </c>
      <c r="F10" s="9"/>
      <c r="G10" s="10">
        <v>1875140</v>
      </c>
      <c r="H10" s="10">
        <v>1981361.08</v>
      </c>
      <c r="I10" s="10">
        <v>1625112.75</v>
      </c>
    </row>
    <row r="11" spans="1:11" s="5" customFormat="1" ht="12" x14ac:dyDescent="0.25">
      <c r="A11" s="77"/>
      <c r="B11" s="81"/>
      <c r="C11" s="82"/>
      <c r="D11" s="7">
        <v>3000</v>
      </c>
      <c r="E11" s="8" t="s">
        <v>3</v>
      </c>
      <c r="F11" s="9"/>
      <c r="G11" s="10">
        <v>11627501</v>
      </c>
      <c r="H11" s="10">
        <v>13488949.25</v>
      </c>
      <c r="I11" s="10">
        <v>12711270.720000001</v>
      </c>
    </row>
    <row r="12" spans="1:11" s="5" customFormat="1" ht="12" x14ac:dyDescent="0.25">
      <c r="A12" s="77"/>
      <c r="B12" s="81"/>
      <c r="C12" s="82"/>
      <c r="D12" s="7">
        <v>5000</v>
      </c>
      <c r="E12" s="8" t="s">
        <v>466</v>
      </c>
      <c r="F12" s="9"/>
      <c r="G12" s="10">
        <v>0</v>
      </c>
      <c r="H12" s="10">
        <v>583891.19999999995</v>
      </c>
      <c r="I12" s="10">
        <v>572362.61</v>
      </c>
    </row>
    <row r="13" spans="1:11" s="5" customFormat="1" ht="12" x14ac:dyDescent="0.25">
      <c r="A13" s="78"/>
      <c r="B13" s="83"/>
      <c r="C13" s="84"/>
      <c r="D13" s="7">
        <v>6000</v>
      </c>
      <c r="E13" s="8" t="s">
        <v>4</v>
      </c>
      <c r="F13" s="9"/>
      <c r="G13" s="10">
        <v>4400170</v>
      </c>
      <c r="H13" s="10">
        <v>1174311.8</v>
      </c>
      <c r="I13" s="44">
        <v>0</v>
      </c>
    </row>
    <row r="14" spans="1:11" s="5" customFormat="1" ht="12" x14ac:dyDescent="0.25"/>
    <row r="15" spans="1:11" s="5" customFormat="1" ht="12" x14ac:dyDescent="0.25"/>
    <row r="16" spans="1:11" s="5" customFormat="1" ht="12" x14ac:dyDescent="0.25"/>
    <row r="17" spans="1:9" s="5" customFormat="1" ht="12" x14ac:dyDescent="0.25">
      <c r="A17" s="89" t="s">
        <v>447</v>
      </c>
      <c r="B17" s="89"/>
      <c r="C17" s="89"/>
      <c r="D17" s="89"/>
      <c r="E17" s="89"/>
      <c r="F17" s="89"/>
      <c r="G17" s="89"/>
      <c r="H17" s="89"/>
      <c r="I17" s="89"/>
    </row>
    <row r="18" spans="1:9" s="5" customFormat="1" ht="15" customHeight="1" x14ac:dyDescent="0.25">
      <c r="A18" s="94" t="s">
        <v>448</v>
      </c>
      <c r="B18" s="94"/>
      <c r="C18" s="75" t="s">
        <v>449</v>
      </c>
      <c r="D18" s="75"/>
      <c r="E18" s="75" t="s">
        <v>450</v>
      </c>
      <c r="F18" s="75"/>
      <c r="G18" s="75" t="s">
        <v>451</v>
      </c>
      <c r="H18" s="75"/>
      <c r="I18" s="88" t="s">
        <v>452</v>
      </c>
    </row>
    <row r="19" spans="1:9" s="5" customFormat="1" ht="12" x14ac:dyDescent="0.25">
      <c r="A19" s="94"/>
      <c r="B19" s="94"/>
      <c r="C19" s="75"/>
      <c r="D19" s="75"/>
      <c r="E19" s="75"/>
      <c r="F19" s="75"/>
      <c r="G19" s="75"/>
      <c r="H19" s="75"/>
      <c r="I19" s="88"/>
    </row>
    <row r="20" spans="1:9" s="5" customFormat="1" ht="12" x14ac:dyDescent="0.25">
      <c r="A20" s="104">
        <v>1100</v>
      </c>
      <c r="B20" s="105"/>
      <c r="C20" s="67" t="s">
        <v>414</v>
      </c>
      <c r="D20" s="68"/>
      <c r="E20" s="106">
        <v>7605984</v>
      </c>
      <c r="F20" s="107"/>
      <c r="G20" s="106">
        <v>7610921</v>
      </c>
      <c r="H20" s="107"/>
      <c r="I20" s="28">
        <v>6325448.8499999996</v>
      </c>
    </row>
    <row r="21" spans="1:9" s="5" customFormat="1" ht="12" x14ac:dyDescent="0.25">
      <c r="A21" s="104">
        <v>1200</v>
      </c>
      <c r="B21" s="105"/>
      <c r="C21" s="67" t="s">
        <v>415</v>
      </c>
      <c r="D21" s="68"/>
      <c r="E21" s="106">
        <v>34451480</v>
      </c>
      <c r="F21" s="107"/>
      <c r="G21" s="106">
        <v>34448480</v>
      </c>
      <c r="H21" s="107"/>
      <c r="I21" s="28">
        <v>31426826.550000001</v>
      </c>
    </row>
    <row r="22" spans="1:9" s="5" customFormat="1" ht="12" x14ac:dyDescent="0.25">
      <c r="A22" s="104">
        <v>1300</v>
      </c>
      <c r="B22" s="105"/>
      <c r="C22" s="67" t="s">
        <v>416</v>
      </c>
      <c r="D22" s="68"/>
      <c r="E22" s="106">
        <v>3365215</v>
      </c>
      <c r="F22" s="107"/>
      <c r="G22" s="106">
        <v>3359878</v>
      </c>
      <c r="H22" s="107"/>
      <c r="I22" s="28">
        <v>2657394.98</v>
      </c>
    </row>
    <row r="23" spans="1:9" s="5" customFormat="1" ht="12" x14ac:dyDescent="0.25">
      <c r="A23" s="104">
        <v>1400</v>
      </c>
      <c r="B23" s="105"/>
      <c r="C23" s="67" t="s">
        <v>417</v>
      </c>
      <c r="D23" s="68"/>
      <c r="E23" s="106">
        <v>2185392</v>
      </c>
      <c r="F23" s="107"/>
      <c r="G23" s="106">
        <v>2258949</v>
      </c>
      <c r="H23" s="107"/>
      <c r="I23" s="28">
        <v>2113529.25</v>
      </c>
    </row>
    <row r="24" spans="1:9" s="5" customFormat="1" ht="12" x14ac:dyDescent="0.25">
      <c r="A24" s="104">
        <v>1500</v>
      </c>
      <c r="B24" s="105"/>
      <c r="C24" s="67" t="s">
        <v>54</v>
      </c>
      <c r="D24" s="68"/>
      <c r="E24" s="106">
        <v>14141538</v>
      </c>
      <c r="F24" s="107"/>
      <c r="G24" s="106">
        <v>14650944.57</v>
      </c>
      <c r="H24" s="107"/>
      <c r="I24" s="28">
        <v>13175566.619999999</v>
      </c>
    </row>
    <row r="25" spans="1:9" s="5" customFormat="1" ht="12" x14ac:dyDescent="0.25">
      <c r="A25" s="104">
        <v>1700</v>
      </c>
      <c r="B25" s="105"/>
      <c r="C25" s="67" t="s">
        <v>418</v>
      </c>
      <c r="D25" s="68"/>
      <c r="E25" s="106">
        <v>377418</v>
      </c>
      <c r="F25" s="107"/>
      <c r="G25" s="106">
        <v>472152.1</v>
      </c>
      <c r="H25" s="107"/>
      <c r="I25" s="28">
        <v>339716.4</v>
      </c>
    </row>
    <row r="26" spans="1:9" s="5" customFormat="1" ht="12" x14ac:dyDescent="0.25">
      <c r="A26" s="104">
        <v>2100</v>
      </c>
      <c r="B26" s="105"/>
      <c r="C26" s="67" t="s">
        <v>419</v>
      </c>
      <c r="D26" s="68"/>
      <c r="E26" s="106">
        <v>1176500</v>
      </c>
      <c r="F26" s="107"/>
      <c r="G26" s="106">
        <v>1195478.58</v>
      </c>
      <c r="H26" s="107"/>
      <c r="I26" s="28">
        <v>1160049.2</v>
      </c>
    </row>
    <row r="27" spans="1:9" s="5" customFormat="1" ht="12" x14ac:dyDescent="0.25">
      <c r="A27" s="104">
        <v>2200</v>
      </c>
      <c r="B27" s="105"/>
      <c r="C27" s="67" t="s">
        <v>420</v>
      </c>
      <c r="D27" s="68"/>
      <c r="E27" s="106">
        <v>100000</v>
      </c>
      <c r="F27" s="107"/>
      <c r="G27" s="106">
        <v>114926.6</v>
      </c>
      <c r="H27" s="107"/>
      <c r="I27" s="28">
        <v>111089.72</v>
      </c>
    </row>
    <row r="28" spans="1:9" s="5" customFormat="1" ht="12" x14ac:dyDescent="0.25">
      <c r="A28" s="104">
        <v>2400</v>
      </c>
      <c r="B28" s="105"/>
      <c r="C28" s="67" t="s">
        <v>421</v>
      </c>
      <c r="D28" s="68"/>
      <c r="E28" s="106">
        <v>194740</v>
      </c>
      <c r="F28" s="107"/>
      <c r="G28" s="106">
        <v>194740</v>
      </c>
      <c r="H28" s="107"/>
      <c r="I28" s="28">
        <v>104790.27</v>
      </c>
    </row>
    <row r="29" spans="1:9" s="5" customFormat="1" ht="12" x14ac:dyDescent="0.25">
      <c r="A29" s="104">
        <v>2500</v>
      </c>
      <c r="B29" s="105"/>
      <c r="C29" s="67" t="s">
        <v>422</v>
      </c>
      <c r="D29" s="68"/>
      <c r="E29" s="106">
        <v>15400</v>
      </c>
      <c r="F29" s="107"/>
      <c r="G29" s="106">
        <v>15400</v>
      </c>
      <c r="H29" s="107"/>
      <c r="I29" s="28">
        <v>1850.24</v>
      </c>
    </row>
    <row r="30" spans="1:9" s="5" customFormat="1" ht="12" x14ac:dyDescent="0.25">
      <c r="A30" s="104">
        <v>2600</v>
      </c>
      <c r="B30" s="105"/>
      <c r="C30" s="67" t="s">
        <v>98</v>
      </c>
      <c r="D30" s="68"/>
      <c r="E30" s="106">
        <v>240000</v>
      </c>
      <c r="F30" s="107"/>
      <c r="G30" s="106">
        <v>240000</v>
      </c>
      <c r="H30" s="107"/>
      <c r="I30" s="28">
        <v>101193.94</v>
      </c>
    </row>
    <row r="31" spans="1:9" s="5" customFormat="1" ht="12" x14ac:dyDescent="0.25">
      <c r="A31" s="104">
        <v>2900</v>
      </c>
      <c r="B31" s="105"/>
      <c r="C31" s="67" t="s">
        <v>423</v>
      </c>
      <c r="D31" s="68"/>
      <c r="E31" s="106">
        <v>148500</v>
      </c>
      <c r="F31" s="107"/>
      <c r="G31" s="106">
        <v>220815.9</v>
      </c>
      <c r="H31" s="107"/>
      <c r="I31" s="28">
        <v>146139.38</v>
      </c>
    </row>
    <row r="32" spans="1:9" s="5" customFormat="1" ht="12" x14ac:dyDescent="0.25">
      <c r="A32" s="104">
        <v>3100</v>
      </c>
      <c r="B32" s="105"/>
      <c r="C32" s="67" t="s">
        <v>424</v>
      </c>
      <c r="D32" s="68"/>
      <c r="E32" s="106">
        <v>1923864</v>
      </c>
      <c r="F32" s="107"/>
      <c r="G32" s="106">
        <v>1921449.07</v>
      </c>
      <c r="H32" s="107"/>
      <c r="I32" s="28">
        <v>1605800.23</v>
      </c>
    </row>
    <row r="33" spans="1:9" s="5" customFormat="1" ht="12" x14ac:dyDescent="0.25">
      <c r="A33" s="104">
        <v>3200</v>
      </c>
      <c r="B33" s="105"/>
      <c r="C33" s="67" t="s">
        <v>425</v>
      </c>
      <c r="D33" s="68"/>
      <c r="E33" s="106">
        <v>950000</v>
      </c>
      <c r="F33" s="107"/>
      <c r="G33" s="106">
        <v>950000</v>
      </c>
      <c r="H33" s="107"/>
      <c r="I33" s="43">
        <v>860534.4</v>
      </c>
    </row>
    <row r="34" spans="1:9" s="5" customFormat="1" ht="12" x14ac:dyDescent="0.25">
      <c r="A34" s="104">
        <v>3300</v>
      </c>
      <c r="B34" s="105"/>
      <c r="C34" s="67" t="s">
        <v>426</v>
      </c>
      <c r="D34" s="68"/>
      <c r="E34" s="106">
        <v>4644930</v>
      </c>
      <c r="F34" s="107"/>
      <c r="G34" s="106">
        <v>6191956.46</v>
      </c>
      <c r="H34" s="107"/>
      <c r="I34" s="28">
        <v>6150460.5599999996</v>
      </c>
    </row>
    <row r="35" spans="1:9" s="5" customFormat="1" ht="12" x14ac:dyDescent="0.25">
      <c r="A35" s="104">
        <v>3400</v>
      </c>
      <c r="B35" s="105"/>
      <c r="C35" s="67" t="s">
        <v>427</v>
      </c>
      <c r="D35" s="68"/>
      <c r="E35" s="106">
        <v>305574</v>
      </c>
      <c r="F35" s="107"/>
      <c r="G35" s="106">
        <v>243804</v>
      </c>
      <c r="H35" s="107"/>
      <c r="I35" s="28">
        <v>214109.51</v>
      </c>
    </row>
    <row r="36" spans="1:9" s="5" customFormat="1" ht="12" x14ac:dyDescent="0.25">
      <c r="A36" s="104">
        <v>3500</v>
      </c>
      <c r="B36" s="105"/>
      <c r="C36" s="67" t="s">
        <v>428</v>
      </c>
      <c r="D36" s="68"/>
      <c r="E36" s="106">
        <v>2246128</v>
      </c>
      <c r="F36" s="107"/>
      <c r="G36" s="106">
        <v>2605866.39</v>
      </c>
      <c r="H36" s="107"/>
      <c r="I36" s="28">
        <v>2535338.7599999998</v>
      </c>
    </row>
    <row r="37" spans="1:9" s="5" customFormat="1" ht="12" x14ac:dyDescent="0.25">
      <c r="A37" s="104">
        <v>3700</v>
      </c>
      <c r="B37" s="105"/>
      <c r="C37" s="67" t="s">
        <v>429</v>
      </c>
      <c r="D37" s="68"/>
      <c r="E37" s="106">
        <v>49500</v>
      </c>
      <c r="F37" s="107"/>
      <c r="G37" s="106">
        <v>49500</v>
      </c>
      <c r="H37" s="107"/>
      <c r="I37" s="28">
        <v>41220</v>
      </c>
    </row>
    <row r="38" spans="1:9" s="5" customFormat="1" ht="12" x14ac:dyDescent="0.25">
      <c r="A38" s="104">
        <v>3900</v>
      </c>
      <c r="B38" s="105"/>
      <c r="C38" s="67" t="s">
        <v>215</v>
      </c>
      <c r="D38" s="68"/>
      <c r="E38" s="106">
        <v>1507505</v>
      </c>
      <c r="F38" s="107"/>
      <c r="G38" s="106">
        <v>1526374.33</v>
      </c>
      <c r="H38" s="107"/>
      <c r="I38" s="28">
        <v>1303807.26</v>
      </c>
    </row>
    <row r="39" spans="1:9" s="5" customFormat="1" ht="12" x14ac:dyDescent="0.25">
      <c r="A39" s="104">
        <v>5100</v>
      </c>
      <c r="B39" s="105"/>
      <c r="C39" s="67" t="s">
        <v>467</v>
      </c>
      <c r="D39" s="68"/>
      <c r="E39" s="29"/>
      <c r="F39" s="30">
        <v>0</v>
      </c>
      <c r="G39" s="29"/>
      <c r="H39" s="30">
        <v>500000</v>
      </c>
      <c r="I39" s="28">
        <v>488471.41</v>
      </c>
    </row>
    <row r="40" spans="1:9" s="5" customFormat="1" ht="12" x14ac:dyDescent="0.25">
      <c r="A40" s="104">
        <v>5900</v>
      </c>
      <c r="B40" s="105"/>
      <c r="C40" s="67" t="s">
        <v>468</v>
      </c>
      <c r="D40" s="68"/>
      <c r="E40" s="29"/>
      <c r="F40" s="30">
        <v>0</v>
      </c>
      <c r="G40" s="29"/>
      <c r="H40" s="30">
        <v>83891.199999999997</v>
      </c>
      <c r="I40" s="28">
        <v>83891.199999999997</v>
      </c>
    </row>
    <row r="41" spans="1:9" s="5" customFormat="1" ht="12" x14ac:dyDescent="0.25">
      <c r="A41" s="104">
        <v>6100</v>
      </c>
      <c r="B41" s="105"/>
      <c r="C41" s="67" t="s">
        <v>430</v>
      </c>
      <c r="D41" s="68"/>
      <c r="E41" s="106">
        <v>4400170</v>
      </c>
      <c r="F41" s="107"/>
      <c r="G41" s="106">
        <v>1174311.8</v>
      </c>
      <c r="H41" s="107"/>
      <c r="I41" s="43">
        <v>0</v>
      </c>
    </row>
    <row r="42" spans="1:9" s="5" customFormat="1" ht="12" x14ac:dyDescent="0.25"/>
    <row r="43" spans="1:9" s="5" customFormat="1" ht="12" x14ac:dyDescent="0.25"/>
    <row r="44" spans="1:9" s="5" customFormat="1" ht="12" x14ac:dyDescent="0.25"/>
    <row r="45" spans="1:9" s="5" customFormat="1" ht="15" customHeight="1" x14ac:dyDescent="0.25">
      <c r="A45" s="69" t="s">
        <v>453</v>
      </c>
      <c r="B45" s="70"/>
      <c r="C45" s="70"/>
      <c r="D45" s="70"/>
      <c r="E45" s="70"/>
      <c r="F45" s="70"/>
      <c r="G45" s="70"/>
      <c r="H45" s="70"/>
      <c r="I45" s="71"/>
    </row>
    <row r="46" spans="1:9" s="5" customFormat="1" ht="12" x14ac:dyDescent="0.25">
      <c r="A46" s="72"/>
      <c r="B46" s="73"/>
      <c r="C46" s="73"/>
      <c r="D46" s="73"/>
      <c r="E46" s="73"/>
      <c r="F46" s="73"/>
      <c r="G46" s="73"/>
      <c r="H46" s="73"/>
      <c r="I46" s="74"/>
    </row>
    <row r="47" spans="1:9" s="5" customFormat="1" ht="15" customHeight="1" x14ac:dyDescent="0.25">
      <c r="A47" s="75" t="s">
        <v>454</v>
      </c>
      <c r="B47" s="75" t="s">
        <v>455</v>
      </c>
      <c r="C47" s="75"/>
      <c r="D47" s="75" t="s">
        <v>456</v>
      </c>
      <c r="E47" s="75"/>
      <c r="F47" s="75" t="s">
        <v>457</v>
      </c>
      <c r="G47" s="75"/>
      <c r="H47" s="75" t="s">
        <v>458</v>
      </c>
      <c r="I47" s="75"/>
    </row>
    <row r="48" spans="1:9" s="5" customFormat="1" ht="31.5" customHeight="1" x14ac:dyDescent="0.25">
      <c r="A48" s="75"/>
      <c r="B48" s="75"/>
      <c r="C48" s="75"/>
      <c r="D48" s="75"/>
      <c r="E48" s="75"/>
      <c r="F48" s="75"/>
      <c r="G48" s="75"/>
      <c r="H48" s="75"/>
      <c r="I48" s="75"/>
    </row>
    <row r="49" spans="1:10" s="5" customFormat="1" ht="38.25" customHeight="1" x14ac:dyDescent="0.25">
      <c r="A49" s="33">
        <v>1131</v>
      </c>
      <c r="B49" s="110" t="str">
        <f>VLOOKUP(A49,'Hoja1 (2)'!G2:M419,2,0)</f>
        <v>Sueldos base al personal permanente.</v>
      </c>
      <c r="C49" s="110"/>
      <c r="D49" s="20"/>
      <c r="E49" s="34">
        <v>7417133</v>
      </c>
      <c r="F49" s="22"/>
      <c r="G49" s="34">
        <v>7416172.7000000002</v>
      </c>
      <c r="H49" s="108">
        <v>6130700.5499999998</v>
      </c>
      <c r="I49" s="109"/>
      <c r="J49" s="35"/>
    </row>
    <row r="50" spans="1:10" s="5" customFormat="1" ht="30" customHeight="1" x14ac:dyDescent="0.25">
      <c r="A50" s="19">
        <v>1132</v>
      </c>
      <c r="B50" s="110" t="str">
        <f>VLOOKUP(A50,'Hoja1 (2)'!G3:M420,2,0)</f>
        <v>Sueldos al personal a lista de raya base.</v>
      </c>
      <c r="C50" s="110"/>
      <c r="D50" s="20"/>
      <c r="E50" s="34">
        <v>188851</v>
      </c>
      <c r="F50" s="22"/>
      <c r="G50" s="34">
        <v>194748.3</v>
      </c>
      <c r="H50" s="22"/>
      <c r="I50" s="34">
        <v>194748.3</v>
      </c>
      <c r="J50" s="35"/>
    </row>
    <row r="51" spans="1:10" s="5" customFormat="1" ht="32.25" customHeight="1" x14ac:dyDescent="0.25">
      <c r="A51" s="19">
        <v>1211</v>
      </c>
      <c r="B51" s="110" t="str">
        <f>VLOOKUP(A51,'Hoja1 (2)'!G4:M421,2,0)</f>
        <v>Honorarios asimilables a salarios.</v>
      </c>
      <c r="C51" s="110"/>
      <c r="D51" s="20"/>
      <c r="E51" s="34">
        <v>31109000</v>
      </c>
      <c r="F51" s="22"/>
      <c r="G51" s="34">
        <v>31109000</v>
      </c>
      <c r="H51" s="22"/>
      <c r="I51" s="34">
        <v>28707040.289999999</v>
      </c>
      <c r="J51" s="35"/>
    </row>
    <row r="52" spans="1:10" s="5" customFormat="1" ht="37.5" customHeight="1" x14ac:dyDescent="0.25">
      <c r="A52" s="19">
        <v>1221</v>
      </c>
      <c r="B52" s="110" t="str">
        <f>VLOOKUP(A52,'Hoja1 (2)'!G5:M422,2,0)</f>
        <v>Sueldos base al personal eventual.</v>
      </c>
      <c r="C52" s="110"/>
      <c r="D52" s="20"/>
      <c r="E52" s="34">
        <v>3342480</v>
      </c>
      <c r="F52" s="22"/>
      <c r="G52" s="34">
        <v>3339480</v>
      </c>
      <c r="H52" s="22"/>
      <c r="I52" s="34">
        <v>2719786.26</v>
      </c>
      <c r="J52" s="35"/>
    </row>
    <row r="53" spans="1:10" s="5" customFormat="1" ht="40.5" customHeight="1" x14ac:dyDescent="0.25">
      <c r="A53" s="19">
        <v>1311</v>
      </c>
      <c r="B53" s="110" t="str">
        <f>VLOOKUP(A53,'Hoja1 (2)'!G6:M423,2,0)</f>
        <v>Prima quinquenal por años de servicios efectivos prestados.</v>
      </c>
      <c r="C53" s="110"/>
      <c r="D53" s="20"/>
      <c r="E53" s="34">
        <v>62928</v>
      </c>
      <c r="F53" s="22"/>
      <c r="G53" s="34">
        <v>62928</v>
      </c>
      <c r="H53" s="22"/>
      <c r="I53" s="34">
        <v>54837.23</v>
      </c>
      <c r="J53" s="35"/>
    </row>
    <row r="54" spans="1:10" s="5" customFormat="1" ht="12" x14ac:dyDescent="0.25">
      <c r="A54" s="19">
        <v>1321</v>
      </c>
      <c r="B54" s="110" t="str">
        <f>VLOOKUP(A54,'Hoja1 (2)'!G7:M424,2,0)</f>
        <v>Prima de vacaciones.</v>
      </c>
      <c r="C54" s="110"/>
      <c r="D54" s="24"/>
      <c r="E54" s="34">
        <v>194328</v>
      </c>
      <c r="F54" s="22"/>
      <c r="G54" s="34">
        <v>194328</v>
      </c>
      <c r="H54" s="22"/>
      <c r="I54" s="34">
        <v>170741.39</v>
      </c>
      <c r="J54" s="35"/>
    </row>
    <row r="55" spans="1:10" s="5" customFormat="1" ht="30" customHeight="1" x14ac:dyDescent="0.25">
      <c r="A55" s="19">
        <v>1323</v>
      </c>
      <c r="B55" s="110" t="str">
        <f>VLOOKUP(A55,'Hoja1 (2)'!G8:M425,2,0)</f>
        <v>Gratificación de fin de año.</v>
      </c>
      <c r="C55" s="110"/>
      <c r="D55" s="24"/>
      <c r="E55" s="34">
        <v>2360959</v>
      </c>
      <c r="F55" s="22"/>
      <c r="G55" s="34">
        <v>2360959</v>
      </c>
      <c r="H55" s="22"/>
      <c r="I55" s="34">
        <v>2008466.61</v>
      </c>
      <c r="J55" s="35"/>
    </row>
    <row r="56" spans="1:10" s="5" customFormat="1" ht="37.5" customHeight="1" x14ac:dyDescent="0.25">
      <c r="A56" s="19">
        <v>1331</v>
      </c>
      <c r="B56" s="110" t="str">
        <f>VLOOKUP(A56,'Hoja1 (2)'!G9:M426,2,0)</f>
        <v>Horas extraordinarias.</v>
      </c>
      <c r="C56" s="110"/>
      <c r="D56" s="24"/>
      <c r="E56" s="34">
        <v>480000</v>
      </c>
      <c r="F56" s="22"/>
      <c r="G56" s="34">
        <v>480000</v>
      </c>
      <c r="H56" s="22"/>
      <c r="I56" s="34">
        <v>336146.21</v>
      </c>
      <c r="J56" s="35"/>
    </row>
    <row r="57" spans="1:10" s="5" customFormat="1" ht="34.5" customHeight="1" x14ac:dyDescent="0.25">
      <c r="A57" s="19">
        <v>1341</v>
      </c>
      <c r="B57" s="110" t="str">
        <f>VLOOKUP(A57,'Hoja1 (2)'!G10:M427,2,0)</f>
        <v>Compensaciones.</v>
      </c>
      <c r="C57" s="110"/>
      <c r="D57" s="24"/>
      <c r="E57" s="34">
        <v>27000</v>
      </c>
      <c r="F57" s="22"/>
      <c r="G57" s="34">
        <v>43261.42</v>
      </c>
      <c r="H57" s="22"/>
      <c r="I57" s="34">
        <v>43261.42</v>
      </c>
      <c r="J57" s="35"/>
    </row>
    <row r="58" spans="1:10" s="5" customFormat="1" ht="30" customHeight="1" x14ac:dyDescent="0.25">
      <c r="A58" s="19">
        <v>1342</v>
      </c>
      <c r="B58" s="110" t="str">
        <f>VLOOKUP(A58,'Hoja1 (2)'!G11:M428,2,0)</f>
        <v>Compensaciones por servicios eventuales.</v>
      </c>
      <c r="C58" s="110"/>
      <c r="D58" s="24"/>
      <c r="E58" s="34">
        <v>240000</v>
      </c>
      <c r="F58" s="22"/>
      <c r="G58" s="34">
        <v>218401.58</v>
      </c>
      <c r="H58" s="22"/>
      <c r="I58" s="34">
        <v>43942.12</v>
      </c>
      <c r="J58" s="35"/>
    </row>
    <row r="59" spans="1:10" s="5" customFormat="1" ht="46.5" customHeight="1" x14ac:dyDescent="0.25">
      <c r="A59" s="19">
        <v>1411</v>
      </c>
      <c r="B59" s="110" t="str">
        <f>VLOOKUP(A59,'Hoja1 (2)'!G12:M429,2,0)</f>
        <v>Aportaciones a instituciones de seguridad social.</v>
      </c>
      <c r="C59" s="110"/>
      <c r="D59" s="24"/>
      <c r="E59" s="34">
        <v>978812</v>
      </c>
      <c r="F59" s="22"/>
      <c r="G59" s="34">
        <v>978812</v>
      </c>
      <c r="H59" s="22"/>
      <c r="I59" s="34">
        <v>855355.83</v>
      </c>
      <c r="J59" s="35"/>
    </row>
    <row r="60" spans="1:10" s="5" customFormat="1" ht="55.5" customHeight="1" x14ac:dyDescent="0.25">
      <c r="A60" s="19">
        <v>1421</v>
      </c>
      <c r="B60" s="110" t="str">
        <f>VLOOKUP(A60,'Hoja1 (2)'!G13:M430,2,0)</f>
        <v>Aportaciones a fondos de vivienda.</v>
      </c>
      <c r="C60" s="110"/>
      <c r="D60" s="24"/>
      <c r="E60" s="34">
        <v>354580</v>
      </c>
      <c r="F60" s="22"/>
      <c r="G60" s="34">
        <v>354980</v>
      </c>
      <c r="H60" s="22"/>
      <c r="I60" s="34">
        <v>354974.71999999997</v>
      </c>
      <c r="J60" s="35"/>
    </row>
    <row r="61" spans="1:10" s="5" customFormat="1" ht="90" customHeight="1" x14ac:dyDescent="0.25">
      <c r="A61" s="19">
        <v>1431</v>
      </c>
      <c r="B61" s="110" t="str">
        <f>VLOOKUP(A61,'Hoja1 (2)'!G14:M431,2,0)</f>
        <v>Aportaciones al sistema para el retiro o a la administradora de fondos para el retiro y ahorro solidario.</v>
      </c>
      <c r="C61" s="110"/>
      <c r="D61" s="24"/>
      <c r="E61" s="34">
        <v>350000</v>
      </c>
      <c r="F61" s="22"/>
      <c r="G61" s="34">
        <v>350000</v>
      </c>
      <c r="H61" s="22"/>
      <c r="I61" s="34">
        <v>350000</v>
      </c>
      <c r="J61" s="35"/>
    </row>
    <row r="62" spans="1:10" s="5" customFormat="1" ht="90" customHeight="1" x14ac:dyDescent="0.25">
      <c r="A62" s="19">
        <v>1441</v>
      </c>
      <c r="B62" s="110" t="str">
        <f>VLOOKUP(A62,'Hoja1 (2)'!G15:M432,2,0)</f>
        <v>Primas por seguro de vida del personal civil.</v>
      </c>
      <c r="C62" s="110"/>
      <c r="D62" s="24"/>
      <c r="E62" s="34">
        <v>450000</v>
      </c>
      <c r="F62" s="22"/>
      <c r="G62" s="34">
        <v>523157</v>
      </c>
      <c r="H62" s="22"/>
      <c r="I62" s="34">
        <v>516503.1</v>
      </c>
      <c r="J62" s="35"/>
    </row>
    <row r="63" spans="1:10" s="5" customFormat="1" ht="43.5" customHeight="1" x14ac:dyDescent="0.25">
      <c r="A63" s="19">
        <v>1443</v>
      </c>
      <c r="B63" s="110" t="str">
        <f>VLOOKUP(A63,'Hoja1 (2)'!G16:M433,2,0)</f>
        <v>Primas por seguro de retiro del personal al servicio de las unidades responsables del gasto del Distrito Federal.</v>
      </c>
      <c r="C63" s="110"/>
      <c r="D63" s="24"/>
      <c r="E63" s="34">
        <v>52000</v>
      </c>
      <c r="F63" s="22"/>
      <c r="G63" s="34">
        <v>52000</v>
      </c>
      <c r="H63" s="22"/>
      <c r="I63" s="34">
        <v>36695.599999999999</v>
      </c>
      <c r="J63" s="35"/>
    </row>
    <row r="64" spans="1:10" s="5" customFormat="1" ht="60" customHeight="1" x14ac:dyDescent="0.25">
      <c r="A64" s="19">
        <v>1511</v>
      </c>
      <c r="B64" s="110" t="str">
        <f>VLOOKUP(A64,'Hoja1 (2)'!G17:M434,2,0)</f>
        <v>Cuotas para el fondo de ahorro y fondo de trabajo.</v>
      </c>
      <c r="C64" s="110"/>
      <c r="D64" s="24"/>
      <c r="E64" s="34">
        <v>283474</v>
      </c>
      <c r="F64" s="22"/>
      <c r="G64" s="34">
        <v>339327</v>
      </c>
      <c r="H64" s="22"/>
      <c r="I64" s="34">
        <v>339327</v>
      </c>
      <c r="J64" s="35"/>
    </row>
    <row r="65" spans="1:10" s="5" customFormat="1" ht="60" customHeight="1" x14ac:dyDescent="0.25">
      <c r="A65" s="19">
        <v>1521</v>
      </c>
      <c r="B65" s="110" t="s">
        <v>37</v>
      </c>
      <c r="C65" s="110"/>
      <c r="D65" s="24"/>
      <c r="E65" s="34">
        <v>0</v>
      </c>
      <c r="F65" s="22"/>
      <c r="G65" s="34">
        <v>693167</v>
      </c>
      <c r="H65" s="22"/>
      <c r="I65" s="34">
        <v>640165.64</v>
      </c>
      <c r="J65" s="35"/>
    </row>
    <row r="66" spans="1:10" s="5" customFormat="1" ht="81" customHeight="1" x14ac:dyDescent="0.25">
      <c r="A66" s="19">
        <v>1541</v>
      </c>
      <c r="B66" s="110" t="str">
        <f>VLOOKUP(A66,'Hoja1 (2)'!G18:M435,2,0)</f>
        <v>Vales.</v>
      </c>
      <c r="C66" s="110"/>
      <c r="D66" s="24"/>
      <c r="E66" s="34">
        <v>722420</v>
      </c>
      <c r="F66" s="22"/>
      <c r="G66" s="34">
        <v>855669</v>
      </c>
      <c r="H66" s="22"/>
      <c r="I66" s="34">
        <v>780933.22</v>
      </c>
      <c r="J66" s="35"/>
    </row>
    <row r="67" spans="1:10" s="5" customFormat="1" ht="38.25" customHeight="1" x14ac:dyDescent="0.25">
      <c r="A67" s="19">
        <v>1542</v>
      </c>
      <c r="B67" s="110" t="str">
        <f>VLOOKUP(A67,'Hoja1 (2)'!G19:M436,2,0)</f>
        <v>Apoyo económico por defunción de familiares directos.</v>
      </c>
      <c r="C67" s="110"/>
      <c r="D67" s="24"/>
      <c r="E67" s="34">
        <v>20000</v>
      </c>
      <c r="F67" s="22"/>
      <c r="G67" s="34">
        <v>20000</v>
      </c>
      <c r="H67" s="22"/>
      <c r="I67" s="34">
        <v>8656.68</v>
      </c>
      <c r="J67" s="35"/>
    </row>
    <row r="68" spans="1:10" s="5" customFormat="1" ht="29.25" customHeight="1" x14ac:dyDescent="0.25">
      <c r="A68" s="19">
        <v>1544</v>
      </c>
      <c r="B68" s="110" t="str">
        <f>VLOOKUP(A68,'Hoja1 (2)'!G20:M437,2,0)</f>
        <v>Asignaciones para requerimiento de cargos de servidores públicos de nivel técnico operativo, de confianza y personal de la rama médica.</v>
      </c>
      <c r="C68" s="110"/>
      <c r="D68" s="24"/>
      <c r="E68" s="34">
        <v>462482</v>
      </c>
      <c r="F68" s="22"/>
      <c r="G68" s="34">
        <v>462482</v>
      </c>
      <c r="H68" s="22"/>
      <c r="I68" s="34">
        <v>344247.87</v>
      </c>
      <c r="J68" s="35"/>
    </row>
    <row r="69" spans="1:10" s="5" customFormat="1" ht="54.75" customHeight="1" x14ac:dyDescent="0.25">
      <c r="A69" s="19">
        <v>1545</v>
      </c>
      <c r="B69" s="110" t="str">
        <f>VLOOKUP(A69,'Hoja1 (2)'!G21:M438,2,0)</f>
        <v>Asignaciones para prestaciones a personal sindicalizado y no sindicalizado.</v>
      </c>
      <c r="C69" s="110"/>
      <c r="D69" s="24"/>
      <c r="E69" s="34">
        <v>304666</v>
      </c>
      <c r="F69" s="22"/>
      <c r="G69" s="34">
        <v>304666</v>
      </c>
      <c r="H69" s="22"/>
      <c r="I69" s="34">
        <v>215905.43</v>
      </c>
      <c r="J69" s="35"/>
    </row>
    <row r="70" spans="1:10" s="5" customFormat="1" ht="12" x14ac:dyDescent="0.25">
      <c r="A70" s="19">
        <v>1546</v>
      </c>
      <c r="B70" s="110" t="str">
        <f>VLOOKUP(A70,'Hoja1 (2)'!G22:M439,2,0)</f>
        <v>Otras prestaciones contractuales.</v>
      </c>
      <c r="C70" s="110"/>
      <c r="D70" s="24"/>
      <c r="E70" s="34">
        <v>420000</v>
      </c>
      <c r="F70" s="22"/>
      <c r="G70" s="34">
        <v>420000</v>
      </c>
      <c r="H70" s="22"/>
      <c r="I70" s="34">
        <v>388800</v>
      </c>
      <c r="J70" s="35"/>
    </row>
    <row r="71" spans="1:10" s="5" customFormat="1" ht="12" x14ac:dyDescent="0.25">
      <c r="A71" s="19">
        <v>1547</v>
      </c>
      <c r="B71" s="110" t="str">
        <f>VLOOKUP(A71,'Hoja1 (2)'!G23:M440,2,0)</f>
        <v>Asignaciones conmemorativas.</v>
      </c>
      <c r="C71" s="110"/>
      <c r="D71" s="24"/>
      <c r="E71" s="34">
        <v>21500</v>
      </c>
      <c r="F71" s="22"/>
      <c r="G71" s="34">
        <v>24500</v>
      </c>
      <c r="H71" s="22"/>
      <c r="I71" s="34">
        <v>18577.599999999999</v>
      </c>
      <c r="J71" s="35"/>
    </row>
    <row r="72" spans="1:10" s="5" customFormat="1" ht="27" customHeight="1" x14ac:dyDescent="0.25">
      <c r="A72" s="19">
        <v>1548</v>
      </c>
      <c r="B72" s="110" t="str">
        <f>VLOOKUP(A72,'Hoja1 (2)'!G24:M441,2,0)</f>
        <v>Asignaciones para pago de antigüedad.</v>
      </c>
      <c r="C72" s="110"/>
      <c r="D72" s="24"/>
      <c r="E72" s="34">
        <v>500000</v>
      </c>
      <c r="F72" s="22"/>
      <c r="G72" s="34">
        <v>500000</v>
      </c>
      <c r="H72" s="22"/>
      <c r="I72" s="34">
        <v>415505.18</v>
      </c>
      <c r="J72" s="35"/>
    </row>
    <row r="73" spans="1:10" s="5" customFormat="1" ht="29.25" customHeight="1" x14ac:dyDescent="0.25">
      <c r="A73" s="19">
        <v>1551</v>
      </c>
      <c r="B73" s="110" t="str">
        <f>VLOOKUP(A73,'Hoja1 (2)'!G25:M442,2,0)</f>
        <v>Apoyos a la capacitación de los servidores públicos.</v>
      </c>
      <c r="C73" s="110"/>
      <c r="D73" s="24"/>
      <c r="E73" s="34">
        <v>3000</v>
      </c>
      <c r="F73" s="22"/>
      <c r="G73" s="34">
        <v>3000</v>
      </c>
      <c r="H73" s="22"/>
      <c r="I73" s="34">
        <v>2400</v>
      </c>
      <c r="J73" s="35"/>
    </row>
    <row r="74" spans="1:10" s="5" customFormat="1" ht="27" customHeight="1" x14ac:dyDescent="0.25">
      <c r="A74" s="19">
        <v>1591</v>
      </c>
      <c r="B74" s="110" t="str">
        <f>VLOOKUP(A74,'Hoja1 (2)'!G26:M443,2,0)</f>
        <v>Asignaciones para requerimiento de cargos de servidores públicos superiores y de mandos medios así como de líderes coordinadores y enlaces.</v>
      </c>
      <c r="C74" s="110"/>
      <c r="D74" s="24"/>
      <c r="E74" s="34">
        <v>10921596</v>
      </c>
      <c r="F74" s="22"/>
      <c r="G74" s="34">
        <v>10545733.57</v>
      </c>
      <c r="H74" s="22"/>
      <c r="I74" s="34">
        <v>9587348</v>
      </c>
      <c r="J74" s="35"/>
    </row>
    <row r="75" spans="1:10" s="5" customFormat="1" ht="27" customHeight="1" x14ac:dyDescent="0.25">
      <c r="A75" s="19">
        <v>1593</v>
      </c>
      <c r="B75" s="110" t="str">
        <f>VLOOKUP(A75,'Hoja1 (2)'!G27:M444,2,0)</f>
        <v>Becas a hijos de trabajadores.</v>
      </c>
      <c r="C75" s="110"/>
      <c r="D75" s="24"/>
      <c r="E75" s="34">
        <v>60000</v>
      </c>
      <c r="F75" s="22"/>
      <c r="G75" s="34">
        <v>60000</v>
      </c>
      <c r="H75" s="22"/>
      <c r="I75" s="34">
        <v>26190</v>
      </c>
      <c r="J75" s="35"/>
    </row>
    <row r="76" spans="1:10" s="5" customFormat="1" ht="12" x14ac:dyDescent="0.25">
      <c r="A76" s="19">
        <v>1599</v>
      </c>
      <c r="B76" s="110" t="str">
        <f>VLOOKUP(A76,'Hoja1 (2)'!G28:M445,2,0)</f>
        <v>Otras prestaciones sociales y económicas.</v>
      </c>
      <c r="C76" s="110"/>
      <c r="D76" s="24"/>
      <c r="E76" s="34">
        <v>422400</v>
      </c>
      <c r="F76" s="22"/>
      <c r="G76" s="34">
        <v>422400</v>
      </c>
      <c r="H76" s="22"/>
      <c r="I76" s="34">
        <v>407510</v>
      </c>
      <c r="J76" s="35"/>
    </row>
    <row r="77" spans="1:10" s="5" customFormat="1" ht="12" x14ac:dyDescent="0.25">
      <c r="A77" s="19">
        <v>1711</v>
      </c>
      <c r="B77" s="110" t="str">
        <f>VLOOKUP(A77,'Hoja1 (2)'!G29:M446,2,0)</f>
        <v>Estímulos por productividad, eficiencia y calidad en el desempeño.</v>
      </c>
      <c r="C77" s="110"/>
      <c r="D77" s="24"/>
      <c r="E77" s="34">
        <v>30285</v>
      </c>
      <c r="F77" s="22"/>
      <c r="G77" s="34">
        <v>30285</v>
      </c>
      <c r="H77" s="22"/>
      <c r="I77" s="34">
        <v>14770</v>
      </c>
      <c r="J77" s="35"/>
    </row>
    <row r="78" spans="1:10" s="5" customFormat="1" ht="12" x14ac:dyDescent="0.25">
      <c r="A78" s="19">
        <v>1713</v>
      </c>
      <c r="B78" s="110" t="str">
        <f>VLOOKUP(A78,'Hoja1 (2)'!G30:M447,2,0)</f>
        <v>Premio de antigüedad.</v>
      </c>
      <c r="C78" s="110"/>
      <c r="D78" s="24"/>
      <c r="E78" s="34">
        <v>50000</v>
      </c>
      <c r="F78" s="22"/>
      <c r="G78" s="34">
        <v>144734.1</v>
      </c>
      <c r="H78" s="22"/>
      <c r="I78" s="34">
        <v>144195.6</v>
      </c>
      <c r="J78" s="35"/>
    </row>
    <row r="79" spans="1:10" s="5" customFormat="1" ht="12" x14ac:dyDescent="0.25">
      <c r="A79" s="19">
        <v>1714</v>
      </c>
      <c r="B79" s="110" t="str">
        <f>VLOOKUP(A79,'Hoja1 (2)'!G31:M448,2,0)</f>
        <v>Premio de asistencia.</v>
      </c>
      <c r="C79" s="110"/>
      <c r="D79" s="24"/>
      <c r="E79" s="34">
        <v>294133</v>
      </c>
      <c r="F79" s="22"/>
      <c r="G79" s="34">
        <v>294133</v>
      </c>
      <c r="H79" s="22"/>
      <c r="I79" s="34">
        <v>180750.8</v>
      </c>
      <c r="J79" s="35"/>
    </row>
    <row r="80" spans="1:10" s="5" customFormat="1" ht="12" x14ac:dyDescent="0.25">
      <c r="A80" s="19">
        <v>1719</v>
      </c>
      <c r="B80" s="110" t="str">
        <f>VLOOKUP(A80,'Hoja1 (2)'!G32:M449,2,0)</f>
        <v>Otros estímulos.</v>
      </c>
      <c r="C80" s="110"/>
      <c r="D80" s="24"/>
      <c r="E80" s="34">
        <v>3000</v>
      </c>
      <c r="F80" s="22"/>
      <c r="G80" s="34">
        <v>3000</v>
      </c>
      <c r="H80" s="22"/>
      <c r="I80" s="34">
        <v>0</v>
      </c>
      <c r="J80" s="35"/>
    </row>
    <row r="81" spans="1:10" s="5" customFormat="1" ht="51" customHeight="1" x14ac:dyDescent="0.25">
      <c r="A81" s="19">
        <v>2111</v>
      </c>
      <c r="B81" s="110" t="str">
        <f>VLOOKUP(A81,'Hoja1 (2)'!G33:M450,2,0)</f>
        <v>Materiales, útiles y equipos menores de oficina.</v>
      </c>
      <c r="C81" s="110"/>
      <c r="D81" s="24"/>
      <c r="E81" s="34">
        <v>540000</v>
      </c>
      <c r="F81" s="22"/>
      <c r="G81" s="34">
        <v>573905.18000000005</v>
      </c>
      <c r="H81" s="22"/>
      <c r="I81" s="34">
        <v>553255.12</v>
      </c>
      <c r="J81" s="35"/>
    </row>
    <row r="82" spans="1:10" s="5" customFormat="1" ht="72.75" customHeight="1" x14ac:dyDescent="0.25">
      <c r="A82" s="19">
        <v>2141</v>
      </c>
      <c r="B82" s="110" t="str">
        <f>VLOOKUP(A82,'Hoja1 (2)'!G34:M451,2,0)</f>
        <v>Materiales, útiles y equipos menores de tecnologías de la información y comunicaciones.</v>
      </c>
      <c r="C82" s="110"/>
      <c r="D82" s="24"/>
      <c r="E82" s="34">
        <v>605000</v>
      </c>
      <c r="F82" s="22"/>
      <c r="G82" s="34">
        <v>605000</v>
      </c>
      <c r="H82" s="22"/>
      <c r="I82" s="34">
        <v>604648.23</v>
      </c>
      <c r="J82" s="35"/>
    </row>
    <row r="83" spans="1:10" s="5" customFormat="1" ht="32.25" customHeight="1" x14ac:dyDescent="0.25">
      <c r="A83" s="19">
        <v>2151</v>
      </c>
      <c r="B83" s="110" t="str">
        <f>VLOOKUP(A83,'Hoja1 (2)'!G35:M452,2,0)</f>
        <v>Material impreso e información digital.</v>
      </c>
      <c r="C83" s="110"/>
      <c r="D83" s="24"/>
      <c r="E83" s="34">
        <v>30000</v>
      </c>
      <c r="F83" s="22"/>
      <c r="G83" s="34">
        <v>15073.4</v>
      </c>
      <c r="H83" s="22"/>
      <c r="I83" s="34">
        <v>1531.2</v>
      </c>
      <c r="J83" s="35"/>
    </row>
    <row r="84" spans="1:10" s="5" customFormat="1" ht="36" customHeight="1" x14ac:dyDescent="0.25">
      <c r="A84" s="19">
        <v>2161</v>
      </c>
      <c r="B84" s="110" t="str">
        <f>VLOOKUP(A84,'Hoja1 (2)'!G36:M453,2,0)</f>
        <v>Material de limpieza.</v>
      </c>
      <c r="C84" s="110"/>
      <c r="D84" s="24"/>
      <c r="E84" s="34">
        <v>1500</v>
      </c>
      <c r="F84" s="22"/>
      <c r="G84" s="34">
        <v>1500</v>
      </c>
      <c r="H84" s="22"/>
      <c r="I84" s="34">
        <v>614.65</v>
      </c>
      <c r="J84" s="35"/>
    </row>
    <row r="85" spans="1:10" s="5" customFormat="1" ht="39.75" customHeight="1" x14ac:dyDescent="0.25">
      <c r="A85" s="19">
        <v>2211</v>
      </c>
      <c r="B85" s="110" t="str">
        <f>VLOOKUP(A85,'Hoja1 (2)'!G37:M454,2,0)</f>
        <v>Productos alimenticios y bebidas para personas.</v>
      </c>
      <c r="C85" s="110"/>
      <c r="D85" s="24"/>
      <c r="E85" s="34">
        <v>100000</v>
      </c>
      <c r="F85" s="22"/>
      <c r="G85" s="34">
        <v>114926.6</v>
      </c>
      <c r="H85" s="22"/>
      <c r="I85" s="34">
        <v>111089.72</v>
      </c>
      <c r="J85" s="35"/>
    </row>
    <row r="86" spans="1:10" s="5" customFormat="1" ht="45" customHeight="1" x14ac:dyDescent="0.25">
      <c r="A86" s="19">
        <v>2419</v>
      </c>
      <c r="B86" s="110" t="str">
        <f>VLOOKUP(A86,'Hoja1 (2)'!G38:M455,2,0)</f>
        <v>Otros productos minerales no metálicos.</v>
      </c>
      <c r="C86" s="110"/>
      <c r="D86" s="24"/>
      <c r="E86" s="34">
        <v>1940</v>
      </c>
      <c r="F86" s="22"/>
      <c r="G86" s="34">
        <v>1940</v>
      </c>
      <c r="H86" s="22"/>
      <c r="I86" s="34">
        <v>0</v>
      </c>
      <c r="J86" s="35"/>
    </row>
    <row r="87" spans="1:10" s="5" customFormat="1" ht="45" customHeight="1" x14ac:dyDescent="0.25">
      <c r="A87" s="19">
        <v>2421</v>
      </c>
      <c r="B87" s="110" t="s">
        <v>83</v>
      </c>
      <c r="C87" s="110"/>
      <c r="D87" s="24"/>
      <c r="E87" s="34">
        <v>0</v>
      </c>
      <c r="F87" s="22"/>
      <c r="G87" s="34">
        <v>372</v>
      </c>
      <c r="H87" s="22"/>
      <c r="I87" s="34">
        <v>254</v>
      </c>
      <c r="J87" s="35"/>
    </row>
    <row r="88" spans="1:10" s="5" customFormat="1" ht="30" customHeight="1" x14ac:dyDescent="0.25">
      <c r="A88" s="19">
        <v>2431</v>
      </c>
      <c r="B88" s="110" t="str">
        <f>VLOOKUP(A88,'Hoja1 (2)'!G39:M456,2,0)</f>
        <v>Cal, yeso y productos de yeso.</v>
      </c>
      <c r="C88" s="110"/>
      <c r="D88" s="24"/>
      <c r="E88" s="34">
        <v>3000</v>
      </c>
      <c r="F88" s="22"/>
      <c r="G88" s="34">
        <v>3000</v>
      </c>
      <c r="H88" s="22"/>
      <c r="I88" s="34">
        <v>206</v>
      </c>
      <c r="J88" s="35"/>
    </row>
    <row r="89" spans="1:10" s="5" customFormat="1" ht="30" customHeight="1" x14ac:dyDescent="0.25">
      <c r="A89" s="19">
        <v>2441</v>
      </c>
      <c r="B89" s="110" t="str">
        <f>VLOOKUP(A89,'Hoja1 (2)'!G40:M457,2,0)</f>
        <v>Madera y productos de madera.</v>
      </c>
      <c r="C89" s="110"/>
      <c r="D89" s="24"/>
      <c r="E89" s="34">
        <v>9000</v>
      </c>
      <c r="F89" s="22"/>
      <c r="G89" s="34">
        <v>9000</v>
      </c>
      <c r="H89" s="22"/>
      <c r="I89" s="34">
        <v>1222.23</v>
      </c>
      <c r="J89" s="35"/>
    </row>
    <row r="90" spans="1:10" s="5" customFormat="1" ht="58.5" customHeight="1" x14ac:dyDescent="0.25">
      <c r="A90" s="19">
        <v>2451</v>
      </c>
      <c r="B90" s="110" t="str">
        <f>VLOOKUP(A90,'Hoja1 (2)'!G41:M458,2,0)</f>
        <v>Vidrio y productos de vidrio.</v>
      </c>
      <c r="C90" s="110"/>
      <c r="D90" s="24"/>
      <c r="E90" s="34">
        <v>3000</v>
      </c>
      <c r="F90" s="22"/>
      <c r="G90" s="34">
        <v>3000</v>
      </c>
      <c r="H90" s="22"/>
      <c r="I90" s="34">
        <v>0</v>
      </c>
      <c r="J90" s="35"/>
    </row>
    <row r="91" spans="1:10" s="5" customFormat="1" ht="75" customHeight="1" x14ac:dyDescent="0.25">
      <c r="A91" s="19">
        <v>2461</v>
      </c>
      <c r="B91" s="110" t="str">
        <f>VLOOKUP(A91,'Hoja1 (2)'!G42:M459,2,0)</f>
        <v>Material eléctrico y electrónico.</v>
      </c>
      <c r="C91" s="110"/>
      <c r="D91" s="24"/>
      <c r="E91" s="34">
        <v>89500</v>
      </c>
      <c r="F91" s="22"/>
      <c r="G91" s="34">
        <v>75250</v>
      </c>
      <c r="H91" s="22"/>
      <c r="I91" s="34">
        <v>66108.73</v>
      </c>
      <c r="J91" s="35"/>
    </row>
    <row r="92" spans="1:10" s="5" customFormat="1" ht="81.75" customHeight="1" x14ac:dyDescent="0.25">
      <c r="A92" s="19">
        <v>2471</v>
      </c>
      <c r="B92" s="110" t="str">
        <f>VLOOKUP(A92,'Hoja1 (2)'!G43:M460,2,0)</f>
        <v>Artículos metálicos para la construcción.</v>
      </c>
      <c r="C92" s="110"/>
      <c r="D92" s="24"/>
      <c r="E92" s="34">
        <v>32800</v>
      </c>
      <c r="F92" s="22"/>
      <c r="G92" s="34">
        <v>24902</v>
      </c>
      <c r="H92" s="22"/>
      <c r="I92" s="34">
        <v>15447.32</v>
      </c>
      <c r="J92" s="35"/>
    </row>
    <row r="93" spans="1:10" s="5" customFormat="1" ht="46.5" customHeight="1" x14ac:dyDescent="0.25">
      <c r="A93" s="19">
        <v>2481</v>
      </c>
      <c r="B93" s="110" t="str">
        <f>VLOOKUP(A93,'Hoja1 (2)'!G44:M461,2,0)</f>
        <v>Materiales complementarios.</v>
      </c>
      <c r="C93" s="110"/>
      <c r="D93" s="24"/>
      <c r="E93" s="34">
        <v>9000</v>
      </c>
      <c r="F93" s="22"/>
      <c r="G93" s="34">
        <v>30776</v>
      </c>
      <c r="H93" s="22"/>
      <c r="I93" s="34">
        <v>17240</v>
      </c>
      <c r="J93" s="35"/>
    </row>
    <row r="94" spans="1:10" s="5" customFormat="1" ht="60" customHeight="1" x14ac:dyDescent="0.25">
      <c r="A94" s="19">
        <v>2491</v>
      </c>
      <c r="B94" s="110" t="str">
        <f>VLOOKUP(A94,'Hoja1 (2)'!G45:M462,2,0)</f>
        <v>Otros materiales y artículos de construcción y reparación.</v>
      </c>
      <c r="C94" s="110"/>
      <c r="D94" s="24"/>
      <c r="E94" s="34">
        <v>46500</v>
      </c>
      <c r="F94" s="22"/>
      <c r="G94" s="34">
        <v>46500</v>
      </c>
      <c r="H94" s="22"/>
      <c r="I94" s="34">
        <v>4311.99</v>
      </c>
      <c r="J94" s="35"/>
    </row>
    <row r="95" spans="1:10" s="5" customFormat="1" ht="30" customHeight="1" x14ac:dyDescent="0.25">
      <c r="A95" s="19">
        <v>2541</v>
      </c>
      <c r="B95" s="110" t="str">
        <f>VLOOKUP(A95,'Hoja1 (2)'!G46:M463,2,0)</f>
        <v>Materiales, accesorios y suministros médicos.</v>
      </c>
      <c r="C95" s="110"/>
      <c r="D95" s="24"/>
      <c r="E95" s="34">
        <v>10000</v>
      </c>
      <c r="F95" s="22"/>
      <c r="G95" s="34">
        <v>10000</v>
      </c>
      <c r="H95" s="22"/>
      <c r="I95" s="34">
        <v>1249.52</v>
      </c>
      <c r="J95" s="35"/>
    </row>
    <row r="96" spans="1:10" s="5" customFormat="1" ht="46.5" customHeight="1" x14ac:dyDescent="0.25">
      <c r="A96" s="19">
        <v>2561</v>
      </c>
      <c r="B96" s="110" t="str">
        <f>VLOOKUP(A96,'Hoja1 (2)'!G47:M464,2,0)</f>
        <v>Fibras sintéticas, hules, plásticos y derivados.</v>
      </c>
      <c r="C96" s="110"/>
      <c r="D96" s="24"/>
      <c r="E96" s="34">
        <v>5400</v>
      </c>
      <c r="F96" s="22"/>
      <c r="G96" s="34">
        <v>5400</v>
      </c>
      <c r="H96" s="22"/>
      <c r="I96" s="34">
        <v>600.72</v>
      </c>
      <c r="J96" s="35"/>
    </row>
    <row r="97" spans="1:10" s="5" customFormat="1" ht="39" customHeight="1" x14ac:dyDescent="0.25">
      <c r="A97" s="19">
        <v>2611</v>
      </c>
      <c r="B97" s="110" t="str">
        <f>VLOOKUP(A97,'Hoja1 (2)'!G48:M465,2,0)</f>
        <v>Combustibles, lubricantes y aditivos.</v>
      </c>
      <c r="C97" s="110"/>
      <c r="D97" s="24"/>
      <c r="E97" s="34">
        <v>240000</v>
      </c>
      <c r="F97" s="22"/>
      <c r="G97" s="34">
        <v>240000</v>
      </c>
      <c r="H97" s="22"/>
      <c r="I97" s="34">
        <v>101193.94</v>
      </c>
      <c r="J97" s="35"/>
    </row>
    <row r="98" spans="1:10" s="5" customFormat="1" ht="45" customHeight="1" x14ac:dyDescent="0.25">
      <c r="A98" s="19">
        <v>2911</v>
      </c>
      <c r="B98" s="110" t="str">
        <f>VLOOKUP(A98,'Hoja1 (2)'!G49:M466,2,0)</f>
        <v>Herramientas menores.</v>
      </c>
      <c r="C98" s="110"/>
      <c r="D98" s="24"/>
      <c r="E98" s="34">
        <v>24000</v>
      </c>
      <c r="F98" s="22"/>
      <c r="G98" s="34">
        <v>24000</v>
      </c>
      <c r="H98" s="22"/>
      <c r="I98" s="34">
        <v>21166.6</v>
      </c>
      <c r="J98" s="35"/>
    </row>
    <row r="99" spans="1:10" s="5" customFormat="1" ht="45" customHeight="1" x14ac:dyDescent="0.25">
      <c r="A99" s="19">
        <v>2921</v>
      </c>
      <c r="B99" s="110" t="str">
        <f>VLOOKUP(A99,'Hoja1 (2)'!G50:M467,2,0)</f>
        <v>Refacciones y accesorios menores de edificios.</v>
      </c>
      <c r="C99" s="110"/>
      <c r="D99" s="24"/>
      <c r="E99" s="34">
        <v>27200</v>
      </c>
      <c r="F99" s="22"/>
      <c r="G99" s="34">
        <v>27200</v>
      </c>
      <c r="H99" s="22"/>
      <c r="I99" s="34">
        <v>3558.81</v>
      </c>
      <c r="J99" s="35"/>
    </row>
    <row r="100" spans="1:10" s="5" customFormat="1" ht="45" customHeight="1" x14ac:dyDescent="0.25">
      <c r="A100" s="19">
        <v>2931</v>
      </c>
      <c r="B100" s="110" t="str">
        <f>VLOOKUP(A100,'Hoja1 (2)'!G51:M468,2,0)</f>
        <v>Refacciones y accesorios menores de mobiliario y equipo de administración, educacional y recreativo.</v>
      </c>
      <c r="C100" s="110"/>
      <c r="D100" s="24"/>
      <c r="E100" s="34">
        <v>1300</v>
      </c>
      <c r="F100" s="22"/>
      <c r="G100" s="34">
        <v>1300</v>
      </c>
      <c r="H100" s="22"/>
      <c r="I100" s="34">
        <v>0</v>
      </c>
      <c r="J100" s="35"/>
    </row>
    <row r="101" spans="1:10" s="5" customFormat="1" ht="63.75" customHeight="1" x14ac:dyDescent="0.25">
      <c r="A101" s="19">
        <v>2941</v>
      </c>
      <c r="B101" s="110" t="str">
        <f>VLOOKUP(A101,'Hoja1 (2)'!G52:M469,2,0)</f>
        <v>Refacciones y accesorios menores de equipo de cómputo y tecnologías de la información.</v>
      </c>
      <c r="C101" s="110"/>
      <c r="D101" s="24"/>
      <c r="E101" s="34">
        <v>90000</v>
      </c>
      <c r="F101" s="22"/>
      <c r="G101" s="34">
        <v>162315.9</v>
      </c>
      <c r="H101" s="22"/>
      <c r="I101" s="34">
        <v>120263.97</v>
      </c>
      <c r="J101" s="35"/>
    </row>
    <row r="102" spans="1:10" s="5" customFormat="1" ht="51" customHeight="1" x14ac:dyDescent="0.25">
      <c r="A102" s="19">
        <v>2961</v>
      </c>
      <c r="B102" s="110" t="str">
        <f>VLOOKUP(A102,'Hoja1 (2)'!G53:M470,2,0)</f>
        <v>Refacciones y accesorios menores de equipo de transporte.</v>
      </c>
      <c r="C102" s="110"/>
      <c r="D102" s="24"/>
      <c r="E102" s="34">
        <v>6000</v>
      </c>
      <c r="F102" s="22"/>
      <c r="G102" s="34">
        <v>6000</v>
      </c>
      <c r="H102" s="22"/>
      <c r="I102" s="34">
        <v>1150</v>
      </c>
      <c r="J102" s="35"/>
    </row>
    <row r="103" spans="1:10" s="5" customFormat="1" ht="45" customHeight="1" x14ac:dyDescent="0.25">
      <c r="A103" s="19">
        <v>3112</v>
      </c>
      <c r="B103" s="110" t="str">
        <f>VLOOKUP(A103,'Hoja1 (2)'!G54:M471,2,0)</f>
        <v>Servicio de energía eléctrica.</v>
      </c>
      <c r="C103" s="110"/>
      <c r="D103" s="24"/>
      <c r="E103" s="34">
        <v>1076079</v>
      </c>
      <c r="F103" s="22"/>
      <c r="G103" s="34">
        <v>1076079</v>
      </c>
      <c r="H103" s="22"/>
      <c r="I103" s="34">
        <v>924590</v>
      </c>
      <c r="J103" s="35"/>
    </row>
    <row r="104" spans="1:10" s="5" customFormat="1" ht="72" customHeight="1" x14ac:dyDescent="0.25">
      <c r="A104" s="19">
        <v>3131</v>
      </c>
      <c r="B104" s="110" t="str">
        <f>VLOOKUP(A104,'Hoja1 (2)'!G55:M472,2,0)</f>
        <v>Agua potable.</v>
      </c>
      <c r="C104" s="110"/>
      <c r="D104" s="24"/>
      <c r="E104" s="34">
        <v>313842</v>
      </c>
      <c r="F104" s="22"/>
      <c r="G104" s="34">
        <v>313842</v>
      </c>
      <c r="H104" s="22"/>
      <c r="I104" s="34">
        <v>306934</v>
      </c>
      <c r="J104" s="35"/>
    </row>
    <row r="105" spans="1:10" s="5" customFormat="1" ht="75" customHeight="1" x14ac:dyDescent="0.25">
      <c r="A105" s="19">
        <v>3141</v>
      </c>
      <c r="B105" s="110" t="str">
        <f>VLOOKUP(A105,'Hoja1 (2)'!G56:M473,2,0)</f>
        <v>Telefonía tradicional.</v>
      </c>
      <c r="C105" s="110"/>
      <c r="D105" s="24"/>
      <c r="E105" s="34">
        <v>407892</v>
      </c>
      <c r="F105" s="22"/>
      <c r="G105" s="34">
        <v>263560.19</v>
      </c>
      <c r="H105" s="22"/>
      <c r="I105" s="34">
        <v>245747.58</v>
      </c>
      <c r="J105" s="35"/>
    </row>
    <row r="106" spans="1:10" s="5" customFormat="1" ht="75" customHeight="1" x14ac:dyDescent="0.25">
      <c r="A106" s="19">
        <v>3171</v>
      </c>
      <c r="B106" s="110" t="str">
        <f>VLOOKUP(A106,'Hoja1 (2)'!G57:M474,2,0)</f>
        <v>Servicios de acceso de Internet, redes y procesamiento de información.</v>
      </c>
      <c r="C106" s="110"/>
      <c r="D106" s="24"/>
      <c r="E106" s="34">
        <v>74646</v>
      </c>
      <c r="F106" s="22"/>
      <c r="G106" s="34">
        <v>228107.89</v>
      </c>
      <c r="H106" s="22"/>
      <c r="I106" s="34">
        <v>88668.66</v>
      </c>
      <c r="J106" s="35"/>
    </row>
    <row r="107" spans="1:10" s="5" customFormat="1" ht="60" customHeight="1" x14ac:dyDescent="0.25">
      <c r="A107" s="19">
        <v>3191</v>
      </c>
      <c r="B107" s="110" t="str">
        <f>VLOOKUP(A107,'Hoja1 (2)'!G58:M475,2,0)</f>
        <v>Servicios integrales y otros servicios.</v>
      </c>
      <c r="C107" s="110"/>
      <c r="D107" s="24"/>
      <c r="E107" s="34">
        <v>51405</v>
      </c>
      <c r="F107" s="22"/>
      <c r="G107" s="34">
        <v>39859.99</v>
      </c>
      <c r="H107" s="22"/>
      <c r="I107" s="34">
        <v>39859.99</v>
      </c>
      <c r="J107" s="35"/>
    </row>
    <row r="108" spans="1:10" s="5" customFormat="1" ht="30" customHeight="1" x14ac:dyDescent="0.25">
      <c r="A108" s="19">
        <v>3221</v>
      </c>
      <c r="B108" s="110" t="str">
        <f>VLOOKUP(A108,'Hoja1 (2)'!G59:M476,2,0)</f>
        <v>Arrendamiento de edificios.</v>
      </c>
      <c r="C108" s="110"/>
      <c r="D108" s="24"/>
      <c r="E108" s="34">
        <v>950000</v>
      </c>
      <c r="F108" s="22"/>
      <c r="G108" s="34">
        <v>950000</v>
      </c>
      <c r="H108" s="22"/>
      <c r="I108" s="34">
        <v>860534.4</v>
      </c>
      <c r="J108" s="35"/>
    </row>
    <row r="109" spans="1:10" s="5" customFormat="1" ht="45" customHeight="1" x14ac:dyDescent="0.25">
      <c r="A109" s="19">
        <v>3311</v>
      </c>
      <c r="B109" s="110" t="str">
        <f>VLOOKUP(A109,'Hoja1 (2)'!G60:M477,2,0)</f>
        <v>Servicios legales, de contabilidad, auditoría y relacionados.</v>
      </c>
      <c r="C109" s="110"/>
      <c r="D109" s="24"/>
      <c r="E109" s="34">
        <v>200000</v>
      </c>
      <c r="F109" s="22"/>
      <c r="G109" s="34">
        <v>41811.75</v>
      </c>
      <c r="H109" s="22"/>
      <c r="I109" s="34">
        <v>26911.65</v>
      </c>
      <c r="J109" s="35"/>
    </row>
    <row r="110" spans="1:10" s="5" customFormat="1" ht="49.5" customHeight="1" x14ac:dyDescent="0.25">
      <c r="A110" s="19">
        <v>3331</v>
      </c>
      <c r="B110" s="110" t="str">
        <f>VLOOKUP(A110,'Hoja1 (2)'!G61:M478,2,0)</f>
        <v>Servicios de consultoría administrativa, procesos, técnica y en tecnologías de la información.</v>
      </c>
      <c r="C110" s="110"/>
      <c r="D110" s="24"/>
      <c r="E110" s="34">
        <v>2225647</v>
      </c>
      <c r="F110" s="22"/>
      <c r="G110" s="34">
        <v>4174447</v>
      </c>
      <c r="H110" s="22"/>
      <c r="I110" s="34">
        <v>4172520</v>
      </c>
      <c r="J110" s="35"/>
    </row>
    <row r="111" spans="1:10" s="5" customFormat="1" ht="90" customHeight="1" x14ac:dyDescent="0.25">
      <c r="A111" s="19">
        <v>3341</v>
      </c>
      <c r="B111" s="110" t="str">
        <f>VLOOKUP(A111,'Hoja1 (2)'!G62:M479,2,0)</f>
        <v>Servicios de capacitación.</v>
      </c>
      <c r="C111" s="110"/>
      <c r="D111" s="24"/>
      <c r="E111" s="34">
        <v>500</v>
      </c>
      <c r="F111" s="22"/>
      <c r="G111" s="34">
        <v>500</v>
      </c>
      <c r="H111" s="22"/>
      <c r="I111" s="34">
        <v>0</v>
      </c>
      <c r="J111" s="35"/>
    </row>
    <row r="112" spans="1:10" s="5" customFormat="1" ht="90.75" customHeight="1" x14ac:dyDescent="0.25">
      <c r="A112" s="19">
        <v>3361</v>
      </c>
      <c r="B112" s="110" t="str">
        <f>VLOOKUP(A112,'Hoja1 (2)'!G63:M480,2,0)</f>
        <v>Servicios de apoyo administrativo y fotocopiado.</v>
      </c>
      <c r="C112" s="110"/>
      <c r="D112" s="24"/>
      <c r="E112" s="34">
        <v>473808</v>
      </c>
      <c r="F112" s="22"/>
      <c r="G112" s="34">
        <v>217812.25</v>
      </c>
      <c r="H112" s="22"/>
      <c r="I112" s="34">
        <v>193643.45</v>
      </c>
      <c r="J112" s="35"/>
    </row>
    <row r="113" spans="1:10" s="5" customFormat="1" ht="75.75" customHeight="1" x14ac:dyDescent="0.25">
      <c r="A113" s="19">
        <v>3362</v>
      </c>
      <c r="B113" s="110" t="str">
        <f>VLOOKUP(A113,'Hoja1 (2)'!G64:M481,2,0)</f>
        <v>Servicios de impresión.</v>
      </c>
      <c r="C113" s="110"/>
      <c r="D113" s="24"/>
      <c r="E113" s="34">
        <v>20000</v>
      </c>
      <c r="F113" s="22"/>
      <c r="G113" s="34">
        <v>27684.1</v>
      </c>
      <c r="H113" s="22"/>
      <c r="I113" s="34">
        <v>27684.1</v>
      </c>
      <c r="J113" s="35"/>
    </row>
    <row r="114" spans="1:10" s="5" customFormat="1" ht="54.75" customHeight="1" x14ac:dyDescent="0.25">
      <c r="A114" s="19">
        <v>3381</v>
      </c>
      <c r="B114" s="110" t="str">
        <f>VLOOKUP(A114,'Hoja1 (2)'!G65:M482,2,0)</f>
        <v>Servicios de vigilancia.</v>
      </c>
      <c r="C114" s="110"/>
      <c r="D114" s="24"/>
      <c r="E114" s="34">
        <v>1724975</v>
      </c>
      <c r="F114" s="22"/>
      <c r="G114" s="34">
        <v>1729701.36</v>
      </c>
      <c r="H114" s="22"/>
      <c r="I114" s="34">
        <v>1729701.36</v>
      </c>
      <c r="J114" s="35"/>
    </row>
    <row r="115" spans="1:10" s="5" customFormat="1" ht="45" customHeight="1" x14ac:dyDescent="0.25">
      <c r="A115" s="19">
        <v>3411</v>
      </c>
      <c r="B115" s="110" t="str">
        <f>VLOOKUP(A115,'Hoja1 (2)'!G66:M483,2,0)</f>
        <v>Servicios financieros y bancarios.</v>
      </c>
      <c r="C115" s="110"/>
      <c r="D115" s="24"/>
      <c r="E115" s="34">
        <v>5000</v>
      </c>
      <c r="F115" s="22"/>
      <c r="G115" s="34">
        <v>5000</v>
      </c>
      <c r="H115" s="22"/>
      <c r="I115" s="34">
        <v>0</v>
      </c>
      <c r="J115" s="35"/>
    </row>
    <row r="116" spans="1:10" s="5" customFormat="1" ht="30" customHeight="1" x14ac:dyDescent="0.25">
      <c r="A116" s="19">
        <v>3451</v>
      </c>
      <c r="B116" s="110" t="str">
        <f>VLOOKUP(A116,'Hoja1 (2)'!G67:M484,2,0)</f>
        <v>Seguro de bienes patrimoniales.</v>
      </c>
      <c r="C116" s="110"/>
      <c r="D116" s="24"/>
      <c r="E116" s="34">
        <v>300574</v>
      </c>
      <c r="F116" s="22"/>
      <c r="G116" s="34">
        <v>238804</v>
      </c>
      <c r="H116" s="22"/>
      <c r="I116" s="34">
        <v>214109.51</v>
      </c>
      <c r="J116" s="35"/>
    </row>
    <row r="117" spans="1:10" s="5" customFormat="1" ht="30" customHeight="1" x14ac:dyDescent="0.25">
      <c r="A117" s="19">
        <v>3511</v>
      </c>
      <c r="B117" s="110" t="str">
        <f>VLOOKUP(A117,'Hoja1 (2)'!G68:M485,2,0)</f>
        <v>Conservación y mantenimiento menor de inmuebles.</v>
      </c>
      <c r="C117" s="110"/>
      <c r="D117" s="24"/>
      <c r="E117" s="34">
        <v>492750</v>
      </c>
      <c r="F117" s="22"/>
      <c r="G117" s="34">
        <v>814786.21</v>
      </c>
      <c r="H117" s="22"/>
      <c r="I117" s="34">
        <v>771215.81</v>
      </c>
      <c r="J117" s="35"/>
    </row>
    <row r="118" spans="1:10" s="5" customFormat="1" ht="71.25" customHeight="1" x14ac:dyDescent="0.25">
      <c r="A118" s="19">
        <v>3521</v>
      </c>
      <c r="B118" s="110" t="str">
        <f>VLOOKUP(A118,'Hoja1 (2)'!G69:M486,2,0)</f>
        <v>Instalación, reparación y mantenimiento de mobiliario y equipo de administración, educacional y recreativo.</v>
      </c>
      <c r="C118" s="110"/>
      <c r="D118" s="24"/>
      <c r="E118" s="34">
        <v>50000</v>
      </c>
      <c r="F118" s="22"/>
      <c r="G118" s="34">
        <v>50000</v>
      </c>
      <c r="H118" s="22"/>
      <c r="I118" s="34">
        <v>45433.99</v>
      </c>
      <c r="J118" s="35"/>
    </row>
    <row r="119" spans="1:10" s="5" customFormat="1" ht="48.75" customHeight="1" x14ac:dyDescent="0.25">
      <c r="A119" s="19">
        <v>3531</v>
      </c>
      <c r="B119" s="110" t="str">
        <f>VLOOKUP(A119,'Hoja1 (2)'!G70:M487,2,0)</f>
        <v>Instalación, reparación y mantenimiento de equipo de cómputo y tecnologías de la información.</v>
      </c>
      <c r="C119" s="110"/>
      <c r="D119" s="24"/>
      <c r="E119" s="34">
        <v>457624</v>
      </c>
      <c r="F119" s="22"/>
      <c r="G119" s="34">
        <v>457624</v>
      </c>
      <c r="H119" s="22"/>
      <c r="I119" s="34">
        <v>456943.14</v>
      </c>
      <c r="J119" s="35"/>
    </row>
    <row r="120" spans="1:10" s="5" customFormat="1" ht="45" customHeight="1" x14ac:dyDescent="0.25">
      <c r="A120" s="19">
        <v>3552</v>
      </c>
      <c r="B120" s="110" t="str">
        <f>VLOOKUP(A120,'Hoja1 (2)'!G71:M488,2,0)</f>
        <v>Reparación, mantenimiento y conservación de equipo de transporte destinados a servicios públicos y operación de programas públicos.</v>
      </c>
      <c r="C120" s="110"/>
      <c r="D120" s="24"/>
      <c r="E120" s="34">
        <v>265000</v>
      </c>
      <c r="F120" s="22"/>
      <c r="G120" s="34">
        <v>185000</v>
      </c>
      <c r="H120" s="22"/>
      <c r="I120" s="34">
        <v>171602.8</v>
      </c>
      <c r="J120" s="35"/>
    </row>
    <row r="121" spans="1:10" s="5" customFormat="1" ht="53.25" customHeight="1" x14ac:dyDescent="0.25">
      <c r="A121" s="19">
        <v>3581</v>
      </c>
      <c r="B121" s="110" t="str">
        <f>VLOOKUP(A121,'Hoja1 (2)'!G72:M489,2,0)</f>
        <v>Servicios de limpieza y manejo de desechos.</v>
      </c>
      <c r="C121" s="110"/>
      <c r="D121" s="24"/>
      <c r="E121" s="34">
        <v>895754</v>
      </c>
      <c r="F121" s="22"/>
      <c r="G121" s="34">
        <v>1013455.18</v>
      </c>
      <c r="H121" s="22"/>
      <c r="I121" s="34">
        <v>1005551.18</v>
      </c>
      <c r="J121" s="35"/>
    </row>
    <row r="122" spans="1:10" s="5" customFormat="1" ht="82.5" customHeight="1" x14ac:dyDescent="0.25">
      <c r="A122" s="19">
        <v>3591</v>
      </c>
      <c r="B122" s="110" t="str">
        <f>VLOOKUP(A122,'Hoja1 (2)'!G73:M490,2,0)</f>
        <v>Servicios de jardinería y fumigación.</v>
      </c>
      <c r="C122" s="110"/>
      <c r="D122" s="24"/>
      <c r="E122" s="34">
        <v>85000</v>
      </c>
      <c r="F122" s="22"/>
      <c r="G122" s="34">
        <v>85000</v>
      </c>
      <c r="H122" s="22"/>
      <c r="I122" s="34">
        <v>84591.84</v>
      </c>
      <c r="J122" s="35"/>
    </row>
    <row r="123" spans="1:10" s="5" customFormat="1" ht="42" customHeight="1" x14ac:dyDescent="0.25">
      <c r="A123" s="19">
        <v>3722</v>
      </c>
      <c r="B123" s="110" t="str">
        <f>VLOOKUP(A123,'Hoja1 (2)'!G74:M491,2,0)</f>
        <v>Pasajes terrestres al interior del Distrito Federal.</v>
      </c>
      <c r="C123" s="110"/>
      <c r="D123" s="24"/>
      <c r="E123" s="34">
        <v>49500</v>
      </c>
      <c r="F123" s="22"/>
      <c r="G123" s="34">
        <v>49500</v>
      </c>
      <c r="H123" s="22"/>
      <c r="I123" s="34">
        <v>41220</v>
      </c>
      <c r="J123" s="35"/>
    </row>
    <row r="124" spans="1:10" s="5" customFormat="1" ht="54" customHeight="1" x14ac:dyDescent="0.25">
      <c r="A124" s="19">
        <v>3911</v>
      </c>
      <c r="B124" s="110" t="str">
        <f>VLOOKUP(A124,'Hoja1 (2)'!G75:M492,2,0)</f>
        <v>Servicios funerarios y de cementerio a los familiares de los civiles y pensionistas directos.</v>
      </c>
      <c r="C124" s="110"/>
      <c r="D124" s="24"/>
      <c r="E124" s="34">
        <v>31500</v>
      </c>
      <c r="F124" s="22"/>
      <c r="G124" s="34">
        <v>31500</v>
      </c>
      <c r="H124" s="22"/>
      <c r="I124" s="34">
        <v>0</v>
      </c>
      <c r="J124" s="35"/>
    </row>
    <row r="125" spans="1:10" s="5" customFormat="1" ht="32.25" customHeight="1" x14ac:dyDescent="0.25">
      <c r="A125" s="19">
        <v>3921</v>
      </c>
      <c r="B125" s="110" t="str">
        <f>VLOOKUP(A125,'Hoja1 (2)'!G76:M493,2,0)</f>
        <v>Impuestos y derechos.</v>
      </c>
      <c r="C125" s="110"/>
      <c r="D125" s="24"/>
      <c r="E125" s="34">
        <v>160000</v>
      </c>
      <c r="F125" s="22"/>
      <c r="G125" s="34">
        <v>160000</v>
      </c>
      <c r="H125" s="22"/>
      <c r="I125" s="34">
        <v>60871</v>
      </c>
      <c r="J125" s="35"/>
    </row>
    <row r="126" spans="1:10" s="5" customFormat="1" ht="33" customHeight="1" x14ac:dyDescent="0.25">
      <c r="A126" s="19">
        <v>3969</v>
      </c>
      <c r="B126" s="110" t="str">
        <f>VLOOKUP(A126,'Hoja1 (2)'!G77:M494,2,0)</f>
        <v>Otros gastos por responsabilidades.</v>
      </c>
      <c r="C126" s="110"/>
      <c r="D126" s="24"/>
      <c r="E126" s="34">
        <v>42947</v>
      </c>
      <c r="F126" s="22"/>
      <c r="G126" s="34">
        <v>42947</v>
      </c>
      <c r="H126" s="22"/>
      <c r="I126" s="34">
        <v>42947</v>
      </c>
      <c r="J126" s="35"/>
    </row>
    <row r="127" spans="1:10" s="5" customFormat="1" ht="30.75" customHeight="1" x14ac:dyDescent="0.25">
      <c r="A127" s="19">
        <v>3981</v>
      </c>
      <c r="B127" s="110" t="str">
        <f>VLOOKUP(A127,'Hoja1 (2)'!G78:M495,2,0)</f>
        <v>Impuesto sobre nóminas.</v>
      </c>
      <c r="C127" s="110"/>
      <c r="D127" s="24"/>
      <c r="E127" s="34">
        <v>755782</v>
      </c>
      <c r="F127" s="22"/>
      <c r="G127" s="34">
        <v>755782</v>
      </c>
      <c r="H127" s="22"/>
      <c r="I127" s="34">
        <v>667083</v>
      </c>
      <c r="J127" s="35"/>
    </row>
    <row r="128" spans="1:10" s="5" customFormat="1" ht="43.5" customHeight="1" x14ac:dyDescent="0.25">
      <c r="A128" s="19">
        <v>3982</v>
      </c>
      <c r="B128" s="110" t="str">
        <f>VLOOKUP(A128,'Hoja1 (2)'!G79:M496,2,0)</f>
        <v>Otros impuestos derivados de una relación laboral.</v>
      </c>
      <c r="C128" s="110"/>
      <c r="D128" s="24"/>
      <c r="E128" s="34">
        <v>517276</v>
      </c>
      <c r="F128" s="22"/>
      <c r="G128" s="34">
        <v>536145.32999999996</v>
      </c>
      <c r="H128" s="22"/>
      <c r="I128" s="34">
        <v>532906.26</v>
      </c>
      <c r="J128" s="35"/>
    </row>
    <row r="129" spans="1:13" s="5" customFormat="1" ht="43.5" customHeight="1" x14ac:dyDescent="0.25">
      <c r="A129" s="19">
        <v>5111</v>
      </c>
      <c r="B129" s="110" t="s">
        <v>270</v>
      </c>
      <c r="C129" s="110"/>
      <c r="D129" s="24"/>
      <c r="E129" s="34">
        <v>0</v>
      </c>
      <c r="F129" s="22"/>
      <c r="G129" s="34">
        <v>500000</v>
      </c>
      <c r="H129" s="22"/>
      <c r="I129" s="34">
        <v>488471.41</v>
      </c>
      <c r="J129" s="35"/>
    </row>
    <row r="130" spans="1:13" s="5" customFormat="1" ht="43.5" customHeight="1" x14ac:dyDescent="0.25">
      <c r="A130" s="19">
        <v>5971</v>
      </c>
      <c r="B130" s="110" t="s">
        <v>324</v>
      </c>
      <c r="C130" s="110"/>
      <c r="D130" s="24"/>
      <c r="E130" s="34">
        <v>0</v>
      </c>
      <c r="F130" s="22"/>
      <c r="G130" s="34">
        <v>83891.199999999997</v>
      </c>
      <c r="H130" s="22"/>
      <c r="I130" s="34">
        <v>83891.199999999997</v>
      </c>
      <c r="J130" s="35"/>
    </row>
    <row r="131" spans="1:13" s="5" customFormat="1" ht="62.25" customHeight="1" x14ac:dyDescent="0.25">
      <c r="A131" s="19">
        <v>6000</v>
      </c>
      <c r="B131" s="110" t="s">
        <v>413</v>
      </c>
      <c r="C131" s="110"/>
      <c r="D131" s="24"/>
      <c r="E131" s="34">
        <v>4400170</v>
      </c>
      <c r="F131" s="22"/>
      <c r="G131" s="34">
        <v>1174311.8</v>
      </c>
      <c r="H131" s="22"/>
      <c r="I131" s="34">
        <v>0</v>
      </c>
      <c r="J131" s="35"/>
    </row>
    <row r="132" spans="1:13" s="5" customFormat="1" ht="12" x14ac:dyDescent="0.25"/>
    <row r="133" spans="1:13" s="5" customFormat="1" ht="12" x14ac:dyDescent="0.25"/>
    <row r="134" spans="1:13" s="5" customFormat="1" ht="15" customHeight="1" x14ac:dyDescent="0.25">
      <c r="A134" s="75" t="s">
        <v>459</v>
      </c>
      <c r="B134" s="75"/>
      <c r="C134" s="75" t="s">
        <v>460</v>
      </c>
      <c r="D134" s="75"/>
      <c r="E134" s="75"/>
      <c r="F134" s="75" t="s">
        <v>461</v>
      </c>
      <c r="G134" s="75"/>
      <c r="H134" s="75" t="s">
        <v>462</v>
      </c>
      <c r="I134" s="75"/>
      <c r="J134" s="90" t="s">
        <v>463</v>
      </c>
      <c r="K134" s="90"/>
      <c r="L134" s="90" t="s">
        <v>464</v>
      </c>
      <c r="M134" s="90"/>
    </row>
    <row r="135" spans="1:13" s="5" customFormat="1" ht="12" x14ac:dyDescent="0.25">
      <c r="A135" s="75"/>
      <c r="B135" s="75"/>
      <c r="C135" s="75"/>
      <c r="D135" s="75"/>
      <c r="E135" s="75"/>
      <c r="F135" s="75"/>
      <c r="G135" s="75"/>
      <c r="H135" s="75"/>
      <c r="I135" s="75"/>
      <c r="J135" s="90"/>
      <c r="K135" s="90"/>
      <c r="L135" s="90"/>
      <c r="M135" s="90"/>
    </row>
    <row r="136" spans="1:13" s="5" customFormat="1" ht="12" x14ac:dyDescent="0.25">
      <c r="A136" s="75"/>
      <c r="B136" s="75"/>
      <c r="C136" s="75"/>
      <c r="D136" s="75"/>
      <c r="E136" s="75"/>
      <c r="F136" s="75"/>
      <c r="G136" s="75"/>
      <c r="H136" s="75"/>
      <c r="I136" s="75"/>
      <c r="J136" s="90"/>
      <c r="K136" s="90"/>
      <c r="L136" s="90"/>
      <c r="M136" s="90"/>
    </row>
    <row r="137" spans="1:13" s="5" customFormat="1" ht="24" customHeight="1" x14ac:dyDescent="0.25">
      <c r="A137" s="54" t="s">
        <v>431</v>
      </c>
      <c r="B137" s="55"/>
      <c r="C137" s="96" t="s">
        <v>474</v>
      </c>
      <c r="D137" s="97"/>
      <c r="E137" s="98"/>
      <c r="F137" s="54" t="s">
        <v>432</v>
      </c>
      <c r="G137" s="55"/>
      <c r="H137" s="54" t="s">
        <v>432</v>
      </c>
      <c r="I137" s="55"/>
      <c r="J137" s="91" t="s">
        <v>437</v>
      </c>
      <c r="K137" s="92"/>
      <c r="L137" s="91" t="s">
        <v>437</v>
      </c>
      <c r="M137" s="92"/>
    </row>
    <row r="138" spans="1:13" s="5" customFormat="1" ht="21.75" customHeight="1" x14ac:dyDescent="0.25">
      <c r="A138" s="56"/>
      <c r="B138" s="57"/>
      <c r="C138" s="95"/>
      <c r="D138" s="99"/>
      <c r="E138" s="100"/>
      <c r="F138" s="56"/>
      <c r="G138" s="57"/>
      <c r="H138" s="56"/>
      <c r="I138" s="57"/>
      <c r="J138" s="92"/>
      <c r="K138" s="92"/>
      <c r="L138" s="92"/>
      <c r="M138" s="92"/>
    </row>
    <row r="139" spans="1:13" s="5" customFormat="1" ht="28.5" customHeight="1" x14ac:dyDescent="0.25">
      <c r="A139" s="56"/>
      <c r="B139" s="57"/>
      <c r="C139" s="95"/>
      <c r="D139" s="99"/>
      <c r="E139" s="100"/>
      <c r="F139" s="56"/>
      <c r="G139" s="57"/>
      <c r="H139" s="56"/>
      <c r="I139" s="57"/>
      <c r="J139" s="92"/>
      <c r="K139" s="92"/>
      <c r="L139" s="92"/>
      <c r="M139" s="92"/>
    </row>
    <row r="140" spans="1:13" s="5" customFormat="1" ht="30.75" customHeight="1" x14ac:dyDescent="0.25">
      <c r="A140" s="56"/>
      <c r="B140" s="57"/>
      <c r="C140" s="95"/>
      <c r="D140" s="99"/>
      <c r="E140" s="100"/>
      <c r="F140" s="56"/>
      <c r="G140" s="57"/>
      <c r="H140" s="56"/>
      <c r="I140" s="57"/>
      <c r="J140" s="92"/>
      <c r="K140" s="92"/>
      <c r="L140" s="92"/>
      <c r="M140" s="92"/>
    </row>
    <row r="141" spans="1:13" s="5" customFormat="1" ht="27.75" customHeight="1" x14ac:dyDescent="0.25">
      <c r="A141" s="58"/>
      <c r="B141" s="59"/>
      <c r="C141" s="101"/>
      <c r="D141" s="102"/>
      <c r="E141" s="103"/>
      <c r="F141" s="58"/>
      <c r="G141" s="59"/>
      <c r="H141" s="58"/>
      <c r="I141" s="59"/>
      <c r="J141" s="93"/>
      <c r="K141" s="93"/>
      <c r="L141" s="93"/>
      <c r="M141" s="93"/>
    </row>
    <row r="142" spans="1:13" s="5" customFormat="1" ht="12" x14ac:dyDescent="0.25"/>
    <row r="143" spans="1:13" s="5" customFormat="1" ht="12" x14ac:dyDescent="0.25"/>
    <row r="144" spans="1:13" s="5" customFormat="1" ht="12" x14ac:dyDescent="0.25">
      <c r="A144" s="41" t="s">
        <v>434</v>
      </c>
    </row>
    <row r="145" spans="1:6" s="5" customFormat="1" ht="12" x14ac:dyDescent="0.25">
      <c r="A145" s="41" t="s">
        <v>435</v>
      </c>
      <c r="B145" s="41"/>
      <c r="C145" s="41"/>
      <c r="D145" s="41"/>
      <c r="E145" s="41"/>
      <c r="F145" s="41"/>
    </row>
    <row r="146" spans="1:6" s="5" customFormat="1" ht="12" x14ac:dyDescent="0.25">
      <c r="A146" s="42" t="s">
        <v>475</v>
      </c>
      <c r="B146" s="42"/>
      <c r="C146" s="42"/>
      <c r="D146" s="42"/>
      <c r="E146" s="42"/>
      <c r="F146" s="42"/>
    </row>
    <row r="147" spans="1:6" s="5" customFormat="1" ht="12" x14ac:dyDescent="0.25">
      <c r="A147" s="42" t="s">
        <v>482</v>
      </c>
      <c r="B147" s="42"/>
      <c r="C147" s="42"/>
      <c r="D147" s="42"/>
      <c r="E147" s="42"/>
      <c r="F147" s="42"/>
    </row>
    <row r="148" spans="1:6" s="5" customFormat="1" ht="12" x14ac:dyDescent="0.25"/>
    <row r="149" spans="1:6" s="5" customFormat="1" ht="12" x14ac:dyDescent="0.25"/>
    <row r="150" spans="1:6" s="5" customFormat="1" ht="12" x14ac:dyDescent="0.25"/>
    <row r="151" spans="1:6" s="5" customFormat="1" ht="12" x14ac:dyDescent="0.25"/>
    <row r="152" spans="1:6" s="5" customFormat="1" ht="12" x14ac:dyDescent="0.25"/>
  </sheetData>
  <mergeCells count="203">
    <mergeCell ref="B129:C129"/>
    <mergeCell ref="B130:C130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L134:M136"/>
    <mergeCell ref="A137:B141"/>
    <mergeCell ref="C137:E141"/>
    <mergeCell ref="F137:G141"/>
    <mergeCell ref="H137:I141"/>
    <mergeCell ref="J137:K141"/>
    <mergeCell ref="L137:M141"/>
    <mergeCell ref="B131:C131"/>
    <mergeCell ref="A134:B136"/>
    <mergeCell ref="C134:E136"/>
    <mergeCell ref="F134:G136"/>
    <mergeCell ref="H134:I136"/>
    <mergeCell ref="J134:K136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111:C111"/>
    <mergeCell ref="B112:C112"/>
    <mergeCell ref="B113:C113"/>
    <mergeCell ref="B114:C114"/>
    <mergeCell ref="B93:C93"/>
    <mergeCell ref="B94:C94"/>
    <mergeCell ref="B95:C95"/>
    <mergeCell ref="B96:C96"/>
    <mergeCell ref="B97:C97"/>
    <mergeCell ref="B98:C98"/>
    <mergeCell ref="B86:C86"/>
    <mergeCell ref="B88:C88"/>
    <mergeCell ref="B89:C89"/>
    <mergeCell ref="B90:C90"/>
    <mergeCell ref="B91:C91"/>
    <mergeCell ref="B92:C92"/>
    <mergeCell ref="B80:C80"/>
    <mergeCell ref="B81:C81"/>
    <mergeCell ref="B82:C82"/>
    <mergeCell ref="B83:C83"/>
    <mergeCell ref="B84:C84"/>
    <mergeCell ref="B85:C85"/>
    <mergeCell ref="B87:C87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1:C61"/>
    <mergeCell ref="B62:C62"/>
    <mergeCell ref="B63:C63"/>
    <mergeCell ref="B64:C64"/>
    <mergeCell ref="B66:C66"/>
    <mergeCell ref="B67:C67"/>
    <mergeCell ref="B55:C55"/>
    <mergeCell ref="B56:C56"/>
    <mergeCell ref="B57:C57"/>
    <mergeCell ref="B58:C58"/>
    <mergeCell ref="B59:C59"/>
    <mergeCell ref="B60:C60"/>
    <mergeCell ref="B65:C65"/>
    <mergeCell ref="B49:C49"/>
    <mergeCell ref="B50:C50"/>
    <mergeCell ref="B51:C51"/>
    <mergeCell ref="B52:C52"/>
    <mergeCell ref="B53:C53"/>
    <mergeCell ref="B54:C54"/>
    <mergeCell ref="A45:I46"/>
    <mergeCell ref="A47:A48"/>
    <mergeCell ref="B47:C48"/>
    <mergeCell ref="D47:E48"/>
    <mergeCell ref="F47:G48"/>
    <mergeCell ref="H47:I48"/>
    <mergeCell ref="H49:I49"/>
    <mergeCell ref="A38:B38"/>
    <mergeCell ref="C38:D38"/>
    <mergeCell ref="E38:F38"/>
    <mergeCell ref="G38:H38"/>
    <mergeCell ref="A41:B41"/>
    <mergeCell ref="C41:D41"/>
    <mergeCell ref="E41:F41"/>
    <mergeCell ref="G41:H41"/>
    <mergeCell ref="A39:B39"/>
    <mergeCell ref="A40:B40"/>
    <mergeCell ref="C39:D39"/>
    <mergeCell ref="C40:D40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9"/>
    <mergeCell ref="C18:D19"/>
    <mergeCell ref="E18:F19"/>
    <mergeCell ref="G18:H19"/>
    <mergeCell ref="A5:I5"/>
    <mergeCell ref="A9:A13"/>
    <mergeCell ref="B9:C13"/>
    <mergeCell ref="A17:I17"/>
    <mergeCell ref="I18:I19"/>
    <mergeCell ref="A6:A8"/>
    <mergeCell ref="B6:C8"/>
    <mergeCell ref="D6:I6"/>
    <mergeCell ref="D7:D8"/>
    <mergeCell ref="E7:F8"/>
    <mergeCell ref="G7:G8"/>
    <mergeCell ref="H7:H8"/>
    <mergeCell ref="I7:I8"/>
  </mergeCells>
  <hyperlinks>
    <hyperlink ref="L137" r:id="rId1"/>
    <hyperlink ref="J137" r:id="rId2"/>
    <hyperlink ref="C137" r:id="rId3"/>
  </hyperlinks>
  <pageMargins left="0.39370078740157483" right="0.39370078740157483" top="0.19685039370078741" bottom="0.19685039370078741" header="0.31496062992125984" footer="0.31496062992125984"/>
  <pageSetup paperSize="9" scale="70"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topLeftCell="A122" zoomScale="90" zoomScaleNormal="90" workbookViewId="0">
      <selection activeCell="H143" sqref="H143"/>
    </sheetView>
  </sheetViews>
  <sheetFormatPr baseColWidth="10" defaultRowHeight="14.4" x14ac:dyDescent="0.3"/>
  <cols>
    <col min="1" max="1" width="10.5546875" customWidth="1"/>
    <col min="3" max="4" width="11.44140625" customWidth="1"/>
    <col min="5" max="5" width="17.6640625" customWidth="1"/>
    <col min="6" max="6" width="16.44140625" customWidth="1"/>
    <col min="7" max="7" width="17" customWidth="1"/>
    <col min="8" max="8" width="19.6640625" bestFit="1" customWidth="1"/>
    <col min="9" max="9" width="20.109375" customWidth="1"/>
    <col min="10" max="10" width="14.88671875" bestFit="1" customWidth="1"/>
    <col min="11" max="11" width="11.88671875" bestFit="1" customWidth="1"/>
  </cols>
  <sheetData>
    <row r="1" spans="1:11" s="2" customFormat="1" x14ac:dyDescent="0.3"/>
    <row r="2" spans="1:11" s="2" customFormat="1" x14ac:dyDescent="0.3"/>
    <row r="3" spans="1:11" s="2" customFormat="1" x14ac:dyDescent="0.3"/>
    <row r="4" spans="1:11" s="2" customFormat="1" x14ac:dyDescent="0.3"/>
    <row r="5" spans="1:11" s="2" customFormat="1" x14ac:dyDescent="0.3">
      <c r="A5" s="66" t="s">
        <v>438</v>
      </c>
      <c r="B5" s="66"/>
      <c r="C5" s="66"/>
      <c r="D5" s="66"/>
      <c r="E5" s="66"/>
      <c r="F5" s="66"/>
      <c r="G5" s="66"/>
      <c r="H5" s="66"/>
      <c r="I5" s="66"/>
    </row>
    <row r="6" spans="1:11" s="5" customFormat="1" ht="27" customHeight="1" x14ac:dyDescent="0.25">
      <c r="A6" s="94" t="s">
        <v>439</v>
      </c>
      <c r="B6" s="75" t="s">
        <v>440</v>
      </c>
      <c r="C6" s="75"/>
      <c r="D6" s="85" t="s">
        <v>441</v>
      </c>
      <c r="E6" s="86"/>
      <c r="F6" s="86"/>
      <c r="G6" s="86"/>
      <c r="H6" s="86"/>
      <c r="I6" s="87"/>
    </row>
    <row r="7" spans="1:11" s="5" customFormat="1" ht="27" customHeight="1" x14ac:dyDescent="0.25">
      <c r="A7" s="94"/>
      <c r="B7" s="75"/>
      <c r="C7" s="75"/>
      <c r="D7" s="75" t="s">
        <v>442</v>
      </c>
      <c r="E7" s="75" t="s">
        <v>443</v>
      </c>
      <c r="F7" s="75"/>
      <c r="G7" s="75" t="s">
        <v>444</v>
      </c>
      <c r="H7" s="75" t="s">
        <v>445</v>
      </c>
      <c r="I7" s="75" t="s">
        <v>446</v>
      </c>
      <c r="J7" s="6"/>
      <c r="K7" s="6"/>
    </row>
    <row r="8" spans="1:11" s="5" customFormat="1" ht="27" customHeight="1" x14ac:dyDescent="0.25">
      <c r="A8" s="94"/>
      <c r="B8" s="75"/>
      <c r="C8" s="75"/>
      <c r="D8" s="75"/>
      <c r="E8" s="75"/>
      <c r="F8" s="75"/>
      <c r="G8" s="75"/>
      <c r="H8" s="75"/>
      <c r="I8" s="75"/>
      <c r="J8" s="6"/>
      <c r="K8" s="6"/>
    </row>
    <row r="9" spans="1:11" s="5" customFormat="1" ht="12" x14ac:dyDescent="0.25">
      <c r="A9" s="76">
        <v>2017</v>
      </c>
      <c r="B9" s="79" t="s">
        <v>0</v>
      </c>
      <c r="C9" s="80"/>
      <c r="D9" s="7">
        <v>1000</v>
      </c>
      <c r="E9" s="8" t="s">
        <v>1</v>
      </c>
      <c r="F9" s="9"/>
      <c r="G9" s="10">
        <v>60869431</v>
      </c>
      <c r="H9" s="10">
        <v>60869431</v>
      </c>
      <c r="I9" s="10">
        <v>12112687.460000001</v>
      </c>
    </row>
    <row r="10" spans="1:11" s="5" customFormat="1" ht="12" x14ac:dyDescent="0.25">
      <c r="A10" s="77"/>
      <c r="B10" s="81"/>
      <c r="C10" s="82"/>
      <c r="D10" s="7">
        <v>2000</v>
      </c>
      <c r="E10" s="8" t="s">
        <v>2</v>
      </c>
      <c r="F10" s="9"/>
      <c r="G10" s="10">
        <v>1902091</v>
      </c>
      <c r="H10" s="10">
        <v>1902091</v>
      </c>
      <c r="I10" s="10">
        <v>34058.980000000003</v>
      </c>
    </row>
    <row r="11" spans="1:11" s="5" customFormat="1" ht="12" x14ac:dyDescent="0.25">
      <c r="A11" s="78"/>
      <c r="B11" s="83"/>
      <c r="C11" s="84"/>
      <c r="D11" s="7">
        <v>3000</v>
      </c>
      <c r="E11" s="8" t="s">
        <v>3</v>
      </c>
      <c r="F11" s="9"/>
      <c r="G11" s="10">
        <v>16382487</v>
      </c>
      <c r="H11" s="10">
        <v>16382487</v>
      </c>
      <c r="I11" s="10">
        <v>840972.99</v>
      </c>
    </row>
    <row r="12" spans="1:11" s="5" customFormat="1" ht="12" x14ac:dyDescent="0.25"/>
    <row r="13" spans="1:11" s="5" customFormat="1" ht="12" x14ac:dyDescent="0.25"/>
    <row r="14" spans="1:11" s="5" customFormat="1" ht="12" x14ac:dyDescent="0.25"/>
    <row r="15" spans="1:11" s="5" customFormat="1" ht="12" x14ac:dyDescent="0.25">
      <c r="A15" s="89" t="s">
        <v>447</v>
      </c>
      <c r="B15" s="89"/>
      <c r="C15" s="89"/>
      <c r="D15" s="89"/>
      <c r="E15" s="89"/>
      <c r="F15" s="89"/>
      <c r="G15" s="89"/>
      <c r="H15" s="89"/>
      <c r="I15" s="89"/>
    </row>
    <row r="16" spans="1:11" s="5" customFormat="1" ht="15" customHeight="1" x14ac:dyDescent="0.25">
      <c r="A16" s="94" t="s">
        <v>448</v>
      </c>
      <c r="B16" s="94"/>
      <c r="C16" s="75" t="s">
        <v>449</v>
      </c>
      <c r="D16" s="75"/>
      <c r="E16" s="75" t="s">
        <v>450</v>
      </c>
      <c r="F16" s="75"/>
      <c r="G16" s="75" t="s">
        <v>451</v>
      </c>
      <c r="H16" s="75"/>
      <c r="I16" s="88" t="s">
        <v>452</v>
      </c>
    </row>
    <row r="17" spans="1:9" s="5" customFormat="1" ht="12" x14ac:dyDescent="0.25">
      <c r="A17" s="94"/>
      <c r="B17" s="94"/>
      <c r="C17" s="75"/>
      <c r="D17" s="75"/>
      <c r="E17" s="75"/>
      <c r="F17" s="75"/>
      <c r="G17" s="75"/>
      <c r="H17" s="75"/>
      <c r="I17" s="88"/>
    </row>
    <row r="18" spans="1:9" s="5" customFormat="1" ht="12" x14ac:dyDescent="0.25">
      <c r="A18" s="104">
        <v>1100</v>
      </c>
      <c r="B18" s="105"/>
      <c r="C18" s="67" t="s">
        <v>414</v>
      </c>
      <c r="D18" s="68"/>
      <c r="E18" s="106">
        <v>6600728</v>
      </c>
      <c r="F18" s="107"/>
      <c r="G18" s="106">
        <v>6600728</v>
      </c>
      <c r="H18" s="107"/>
      <c r="I18" s="28">
        <v>1546853.29</v>
      </c>
    </row>
    <row r="19" spans="1:9" s="5" customFormat="1" ht="12" x14ac:dyDescent="0.25">
      <c r="A19" s="104">
        <v>1200</v>
      </c>
      <c r="B19" s="105"/>
      <c r="C19" s="67" t="s">
        <v>415</v>
      </c>
      <c r="D19" s="68"/>
      <c r="E19" s="106">
        <v>34561781</v>
      </c>
      <c r="F19" s="107"/>
      <c r="G19" s="106">
        <v>34561781</v>
      </c>
      <c r="H19" s="107"/>
      <c r="I19" s="28">
        <v>7142602.3300000001</v>
      </c>
    </row>
    <row r="20" spans="1:9" s="5" customFormat="1" ht="12" x14ac:dyDescent="0.25">
      <c r="A20" s="104">
        <v>1300</v>
      </c>
      <c r="B20" s="105"/>
      <c r="C20" s="67" t="s">
        <v>416</v>
      </c>
      <c r="D20" s="68"/>
      <c r="E20" s="106">
        <v>3271903</v>
      </c>
      <c r="F20" s="107"/>
      <c r="G20" s="106">
        <v>3271903</v>
      </c>
      <c r="H20" s="107"/>
      <c r="I20" s="28">
        <v>99253.36</v>
      </c>
    </row>
    <row r="21" spans="1:9" s="5" customFormat="1" ht="12" x14ac:dyDescent="0.25">
      <c r="A21" s="104">
        <v>1400</v>
      </c>
      <c r="B21" s="105"/>
      <c r="C21" s="67" t="s">
        <v>417</v>
      </c>
      <c r="D21" s="68"/>
      <c r="E21" s="106">
        <v>2131473</v>
      </c>
      <c r="F21" s="107"/>
      <c r="G21" s="106">
        <v>2131473</v>
      </c>
      <c r="H21" s="107"/>
      <c r="I21" s="28">
        <v>377005.18</v>
      </c>
    </row>
    <row r="22" spans="1:9" s="5" customFormat="1" ht="12" x14ac:dyDescent="0.25">
      <c r="A22" s="104">
        <v>1500</v>
      </c>
      <c r="B22" s="105"/>
      <c r="C22" s="67" t="s">
        <v>54</v>
      </c>
      <c r="D22" s="68"/>
      <c r="E22" s="106">
        <v>13903777</v>
      </c>
      <c r="F22" s="107"/>
      <c r="G22" s="106">
        <v>13903777</v>
      </c>
      <c r="H22" s="107"/>
      <c r="I22" s="28">
        <v>2865963.3</v>
      </c>
    </row>
    <row r="23" spans="1:9" s="5" customFormat="1" ht="12" x14ac:dyDescent="0.25">
      <c r="A23" s="104">
        <v>1700</v>
      </c>
      <c r="B23" s="105"/>
      <c r="C23" s="67" t="s">
        <v>418</v>
      </c>
      <c r="D23" s="68"/>
      <c r="E23" s="106">
        <v>399769</v>
      </c>
      <c r="F23" s="107"/>
      <c r="G23" s="106">
        <v>399769</v>
      </c>
      <c r="H23" s="107"/>
      <c r="I23" s="28">
        <v>81010</v>
      </c>
    </row>
    <row r="24" spans="1:9" s="5" customFormat="1" ht="12" x14ac:dyDescent="0.25">
      <c r="A24" s="104">
        <v>2100</v>
      </c>
      <c r="B24" s="105"/>
      <c r="C24" s="67" t="s">
        <v>419</v>
      </c>
      <c r="D24" s="68"/>
      <c r="E24" s="106">
        <v>1131136</v>
      </c>
      <c r="F24" s="107"/>
      <c r="G24" s="106">
        <v>1131136</v>
      </c>
      <c r="H24" s="107"/>
      <c r="I24" s="28">
        <v>3737.9</v>
      </c>
    </row>
    <row r="25" spans="1:9" s="5" customFormat="1" ht="12" x14ac:dyDescent="0.25">
      <c r="A25" s="104">
        <v>2200</v>
      </c>
      <c r="B25" s="105"/>
      <c r="C25" s="67" t="s">
        <v>420</v>
      </c>
      <c r="D25" s="68"/>
      <c r="E25" s="106">
        <v>100000</v>
      </c>
      <c r="F25" s="107"/>
      <c r="G25" s="106">
        <v>100000</v>
      </c>
      <c r="H25" s="107"/>
      <c r="I25" s="28">
        <v>0</v>
      </c>
    </row>
    <row r="26" spans="1:9" s="5" customFormat="1" ht="12" x14ac:dyDescent="0.25">
      <c r="A26" s="104">
        <v>2400</v>
      </c>
      <c r="B26" s="105"/>
      <c r="C26" s="67" t="s">
        <v>421</v>
      </c>
      <c r="D26" s="68"/>
      <c r="E26" s="106">
        <v>194740</v>
      </c>
      <c r="F26" s="107"/>
      <c r="G26" s="106">
        <v>194740</v>
      </c>
      <c r="H26" s="107"/>
      <c r="I26" s="28">
        <v>3602.74</v>
      </c>
    </row>
    <row r="27" spans="1:9" s="5" customFormat="1" ht="12" x14ac:dyDescent="0.25">
      <c r="A27" s="104">
        <v>2500</v>
      </c>
      <c r="B27" s="105"/>
      <c r="C27" s="67" t="s">
        <v>422</v>
      </c>
      <c r="D27" s="68"/>
      <c r="E27" s="106">
        <v>15400</v>
      </c>
      <c r="F27" s="107"/>
      <c r="G27" s="106">
        <v>15400</v>
      </c>
      <c r="H27" s="107"/>
      <c r="I27" s="28">
        <v>0</v>
      </c>
    </row>
    <row r="28" spans="1:9" s="5" customFormat="1" ht="12" x14ac:dyDescent="0.25">
      <c r="A28" s="104">
        <v>2600</v>
      </c>
      <c r="B28" s="105"/>
      <c r="C28" s="67" t="s">
        <v>98</v>
      </c>
      <c r="D28" s="68"/>
      <c r="E28" s="106">
        <v>240000</v>
      </c>
      <c r="F28" s="107"/>
      <c r="G28" s="106">
        <v>240000</v>
      </c>
      <c r="H28" s="107"/>
      <c r="I28" s="28">
        <v>15197.18</v>
      </c>
    </row>
    <row r="29" spans="1:9" s="5" customFormat="1" ht="12" x14ac:dyDescent="0.25">
      <c r="A29" s="104">
        <v>2900</v>
      </c>
      <c r="B29" s="105"/>
      <c r="C29" s="67" t="s">
        <v>423</v>
      </c>
      <c r="D29" s="68"/>
      <c r="E29" s="106">
        <v>220815</v>
      </c>
      <c r="F29" s="107"/>
      <c r="G29" s="106">
        <v>220815</v>
      </c>
      <c r="H29" s="107"/>
      <c r="I29" s="28">
        <v>11521.16</v>
      </c>
    </row>
    <row r="30" spans="1:9" s="5" customFormat="1" ht="12" x14ac:dyDescent="0.25">
      <c r="A30" s="104">
        <v>3100</v>
      </c>
      <c r="B30" s="105"/>
      <c r="C30" s="67" t="s">
        <v>424</v>
      </c>
      <c r="D30" s="68"/>
      <c r="E30" s="106">
        <v>1895556</v>
      </c>
      <c r="F30" s="107"/>
      <c r="G30" s="106">
        <v>1895556</v>
      </c>
      <c r="H30" s="107"/>
      <c r="I30" s="28">
        <v>236703</v>
      </c>
    </row>
    <row r="31" spans="1:9" s="5" customFormat="1" ht="12" x14ac:dyDescent="0.25">
      <c r="A31" s="104">
        <v>3200</v>
      </c>
      <c r="B31" s="105"/>
      <c r="C31" s="67" t="s">
        <v>425</v>
      </c>
      <c r="D31" s="68"/>
      <c r="E31" s="106">
        <v>950000</v>
      </c>
      <c r="F31" s="107"/>
      <c r="G31" s="106">
        <v>950000</v>
      </c>
      <c r="H31" s="107"/>
      <c r="I31" s="43">
        <v>0</v>
      </c>
    </row>
    <row r="32" spans="1:9" s="5" customFormat="1" ht="12" x14ac:dyDescent="0.25">
      <c r="A32" s="104">
        <v>3300</v>
      </c>
      <c r="B32" s="105"/>
      <c r="C32" s="67" t="s">
        <v>426</v>
      </c>
      <c r="D32" s="68"/>
      <c r="E32" s="106">
        <v>6950720</v>
      </c>
      <c r="F32" s="107"/>
      <c r="G32" s="106">
        <v>6950720</v>
      </c>
      <c r="H32" s="107"/>
      <c r="I32" s="28">
        <v>295567.42</v>
      </c>
    </row>
    <row r="33" spans="1:10" s="5" customFormat="1" ht="12" x14ac:dyDescent="0.25">
      <c r="A33" s="104">
        <v>3400</v>
      </c>
      <c r="B33" s="105"/>
      <c r="C33" s="67" t="s">
        <v>427</v>
      </c>
      <c r="D33" s="68"/>
      <c r="E33" s="106">
        <v>239804</v>
      </c>
      <c r="F33" s="107"/>
      <c r="G33" s="106">
        <v>239804</v>
      </c>
      <c r="H33" s="107"/>
      <c r="I33" s="28">
        <v>29060.45</v>
      </c>
    </row>
    <row r="34" spans="1:10" s="5" customFormat="1" ht="12" x14ac:dyDescent="0.25">
      <c r="A34" s="104">
        <v>3500</v>
      </c>
      <c r="B34" s="105"/>
      <c r="C34" s="67" t="s">
        <v>428</v>
      </c>
      <c r="D34" s="68"/>
      <c r="E34" s="106">
        <v>2605865</v>
      </c>
      <c r="F34" s="107"/>
      <c r="G34" s="106">
        <v>2605865</v>
      </c>
      <c r="H34" s="107"/>
      <c r="I34" s="28">
        <v>88566.399999999994</v>
      </c>
    </row>
    <row r="35" spans="1:10" s="5" customFormat="1" ht="12" x14ac:dyDescent="0.25">
      <c r="A35" s="104">
        <v>3700</v>
      </c>
      <c r="B35" s="105"/>
      <c r="C35" s="67" t="s">
        <v>429</v>
      </c>
      <c r="D35" s="68"/>
      <c r="E35" s="106">
        <v>49500</v>
      </c>
      <c r="F35" s="107"/>
      <c r="G35" s="106">
        <v>49500</v>
      </c>
      <c r="H35" s="107"/>
      <c r="I35" s="28">
        <v>8100</v>
      </c>
    </row>
    <row r="36" spans="1:10" s="5" customFormat="1" ht="12" x14ac:dyDescent="0.25">
      <c r="A36" s="104">
        <v>3900</v>
      </c>
      <c r="B36" s="105"/>
      <c r="C36" s="67" t="s">
        <v>215</v>
      </c>
      <c r="D36" s="68"/>
      <c r="E36" s="106">
        <v>3691042</v>
      </c>
      <c r="F36" s="107"/>
      <c r="G36" s="106">
        <v>3691042</v>
      </c>
      <c r="H36" s="107"/>
      <c r="I36" s="28">
        <v>182975.72</v>
      </c>
    </row>
    <row r="37" spans="1:10" s="5" customFormat="1" ht="12" x14ac:dyDescent="0.25"/>
    <row r="38" spans="1:10" s="5" customFormat="1" ht="12" x14ac:dyDescent="0.25"/>
    <row r="39" spans="1:10" s="5" customFormat="1" ht="12" x14ac:dyDescent="0.25"/>
    <row r="40" spans="1:10" s="5" customFormat="1" ht="15" customHeight="1" x14ac:dyDescent="0.25">
      <c r="A40" s="69" t="s">
        <v>453</v>
      </c>
      <c r="B40" s="70"/>
      <c r="C40" s="70"/>
      <c r="D40" s="70"/>
      <c r="E40" s="70"/>
      <c r="F40" s="70"/>
      <c r="G40" s="70"/>
      <c r="H40" s="70"/>
      <c r="I40" s="71"/>
    </row>
    <row r="41" spans="1:10" s="5" customFormat="1" ht="12" x14ac:dyDescent="0.25">
      <c r="A41" s="72"/>
      <c r="B41" s="73"/>
      <c r="C41" s="73"/>
      <c r="D41" s="73"/>
      <c r="E41" s="73"/>
      <c r="F41" s="73"/>
      <c r="G41" s="73"/>
      <c r="H41" s="73"/>
      <c r="I41" s="74"/>
    </row>
    <row r="42" spans="1:10" s="5" customFormat="1" ht="15" customHeight="1" x14ac:dyDescent="0.25">
      <c r="A42" s="75" t="s">
        <v>454</v>
      </c>
      <c r="B42" s="75" t="s">
        <v>455</v>
      </c>
      <c r="C42" s="75"/>
      <c r="D42" s="75" t="s">
        <v>456</v>
      </c>
      <c r="E42" s="75"/>
      <c r="F42" s="75" t="s">
        <v>457</v>
      </c>
      <c r="G42" s="75"/>
      <c r="H42" s="75" t="s">
        <v>458</v>
      </c>
      <c r="I42" s="75"/>
    </row>
    <row r="43" spans="1:10" s="5" customFormat="1" ht="31.5" customHeight="1" x14ac:dyDescent="0.25">
      <c r="A43" s="75"/>
      <c r="B43" s="75"/>
      <c r="C43" s="75"/>
      <c r="D43" s="75"/>
      <c r="E43" s="75"/>
      <c r="F43" s="75"/>
      <c r="G43" s="75"/>
      <c r="H43" s="75"/>
      <c r="I43" s="75"/>
    </row>
    <row r="44" spans="1:10" s="5" customFormat="1" ht="38.25" customHeight="1" x14ac:dyDescent="0.25">
      <c r="A44" s="33">
        <v>1131</v>
      </c>
      <c r="B44" s="110" t="str">
        <f>VLOOKUP(A44,'Hoja1 (2)'!G2:M419,2,0)</f>
        <v>Sueldos base al personal permanente.</v>
      </c>
      <c r="C44" s="110"/>
      <c r="D44" s="20"/>
      <c r="E44" s="36">
        <v>6402452</v>
      </c>
      <c r="F44" s="22"/>
      <c r="G44" s="34">
        <v>6402452</v>
      </c>
      <c r="H44" s="20"/>
      <c r="I44" s="34">
        <v>1497446.31</v>
      </c>
      <c r="J44" s="35"/>
    </row>
    <row r="45" spans="1:10" s="5" customFormat="1" ht="30" customHeight="1" x14ac:dyDescent="0.25">
      <c r="A45" s="19">
        <v>1132</v>
      </c>
      <c r="B45" s="110" t="str">
        <f>VLOOKUP(A45,'Hoja1 (2)'!G3:M420,2,0)</f>
        <v>Sueldos al personal a lista de raya base.</v>
      </c>
      <c r="C45" s="110"/>
      <c r="D45" s="20"/>
      <c r="E45" s="36">
        <v>198276</v>
      </c>
      <c r="F45" s="22"/>
      <c r="G45" s="34">
        <v>198276</v>
      </c>
      <c r="H45" s="22"/>
      <c r="I45" s="34">
        <v>49406.98</v>
      </c>
      <c r="J45" s="35"/>
    </row>
    <row r="46" spans="1:10" s="5" customFormat="1" ht="32.25" customHeight="1" x14ac:dyDescent="0.25">
      <c r="A46" s="19">
        <v>1211</v>
      </c>
      <c r="B46" s="110" t="str">
        <f>VLOOKUP(A46,'Hoja1 (2)'!G4:M421,2,0)</f>
        <v>Honorarios asimilables a salarios.</v>
      </c>
      <c r="C46" s="110"/>
      <c r="D46" s="20"/>
      <c r="E46" s="34">
        <v>31109000</v>
      </c>
      <c r="F46" s="22"/>
      <c r="G46" s="34">
        <v>31109000</v>
      </c>
      <c r="H46" s="22"/>
      <c r="I46" s="34">
        <v>6442250</v>
      </c>
      <c r="J46" s="35"/>
    </row>
    <row r="47" spans="1:10" s="5" customFormat="1" ht="37.5" customHeight="1" x14ac:dyDescent="0.25">
      <c r="A47" s="19">
        <v>1221</v>
      </c>
      <c r="B47" s="110" t="str">
        <f>VLOOKUP(A47,'Hoja1 (2)'!G5:M422,2,0)</f>
        <v>Sueldos base al personal eventual.</v>
      </c>
      <c r="C47" s="110"/>
      <c r="D47" s="20"/>
      <c r="E47" s="36">
        <v>3452781</v>
      </c>
      <c r="F47" s="22"/>
      <c r="G47" s="34">
        <v>3452781</v>
      </c>
      <c r="H47" s="22"/>
      <c r="I47" s="34">
        <v>700352.33</v>
      </c>
      <c r="J47" s="35"/>
    </row>
    <row r="48" spans="1:10" s="5" customFormat="1" ht="40.5" customHeight="1" x14ac:dyDescent="0.25">
      <c r="A48" s="19">
        <v>1311</v>
      </c>
      <c r="B48" s="110" t="str">
        <f>VLOOKUP(A48,'Hoja1 (2)'!G6:M423,2,0)</f>
        <v>Prima quinquenal por años de servicios efectivos prestados.</v>
      </c>
      <c r="C48" s="110"/>
      <c r="D48" s="20"/>
      <c r="E48" s="36">
        <v>58368</v>
      </c>
      <c r="F48" s="22"/>
      <c r="G48" s="34">
        <v>58368</v>
      </c>
      <c r="H48" s="22"/>
      <c r="I48" s="34">
        <v>13597.5</v>
      </c>
      <c r="J48" s="35"/>
    </row>
    <row r="49" spans="1:10" s="5" customFormat="1" ht="12" x14ac:dyDescent="0.25">
      <c r="A49" s="19">
        <v>1321</v>
      </c>
      <c r="B49" s="110" t="str">
        <f>VLOOKUP(A49,'Hoja1 (2)'!G7:M424,2,0)</f>
        <v>Prima de vacaciones.</v>
      </c>
      <c r="C49" s="110"/>
      <c r="D49" s="24"/>
      <c r="E49" s="36">
        <v>191390</v>
      </c>
      <c r="F49" s="22"/>
      <c r="G49" s="34">
        <v>191390</v>
      </c>
      <c r="H49" s="22"/>
      <c r="I49" s="34">
        <v>0</v>
      </c>
      <c r="J49" s="35"/>
    </row>
    <row r="50" spans="1:10" s="5" customFormat="1" ht="30" customHeight="1" x14ac:dyDescent="0.25">
      <c r="A50" s="19">
        <v>1323</v>
      </c>
      <c r="B50" s="110" t="str">
        <f>VLOOKUP(A50,'Hoja1 (2)'!G8:M425,2,0)</f>
        <v>Gratificación de fin de año.</v>
      </c>
      <c r="C50" s="110"/>
      <c r="D50" s="24"/>
      <c r="E50" s="34">
        <v>2304763</v>
      </c>
      <c r="F50" s="22"/>
      <c r="G50" s="34">
        <v>2304763</v>
      </c>
      <c r="H50" s="22"/>
      <c r="I50" s="34">
        <v>5273.32</v>
      </c>
      <c r="J50" s="35"/>
    </row>
    <row r="51" spans="1:10" s="5" customFormat="1" ht="37.5" customHeight="1" x14ac:dyDescent="0.25">
      <c r="A51" s="19">
        <v>1331</v>
      </c>
      <c r="B51" s="110" t="str">
        <f>VLOOKUP(A51,'Hoja1 (2)'!G9:M426,2,0)</f>
        <v>Horas extraordinarias.</v>
      </c>
      <c r="C51" s="110"/>
      <c r="D51" s="24"/>
      <c r="E51" s="36">
        <v>452751</v>
      </c>
      <c r="F51" s="22"/>
      <c r="G51" s="34">
        <v>452751</v>
      </c>
      <c r="H51" s="22"/>
      <c r="I51" s="34">
        <v>44315.96</v>
      </c>
      <c r="J51" s="35"/>
    </row>
    <row r="52" spans="1:10" s="5" customFormat="1" ht="34.5" customHeight="1" x14ac:dyDescent="0.25">
      <c r="A52" s="19">
        <v>1341</v>
      </c>
      <c r="B52" s="110" t="str">
        <f>VLOOKUP(A52,'Hoja1 (2)'!G10:M427,2,0)</f>
        <v>Compensaciones.</v>
      </c>
      <c r="C52" s="110"/>
      <c r="D52" s="24"/>
      <c r="E52" s="36">
        <v>45000</v>
      </c>
      <c r="F52" s="22"/>
      <c r="G52" s="34">
        <v>45000</v>
      </c>
      <c r="H52" s="22"/>
      <c r="I52" s="34">
        <v>36066.58</v>
      </c>
      <c r="J52" s="35"/>
    </row>
    <row r="53" spans="1:10" s="5" customFormat="1" ht="30" customHeight="1" x14ac:dyDescent="0.25">
      <c r="A53" s="19">
        <v>1342</v>
      </c>
      <c r="B53" s="110" t="str">
        <f>VLOOKUP(A53,'Hoja1 (2)'!G11:M428,2,0)</f>
        <v>Compensaciones por servicios eventuales.</v>
      </c>
      <c r="C53" s="110"/>
      <c r="D53" s="24"/>
      <c r="E53" s="36">
        <v>219631</v>
      </c>
      <c r="F53" s="22"/>
      <c r="G53" s="34">
        <v>219631</v>
      </c>
      <c r="H53" s="22"/>
      <c r="I53" s="34">
        <v>0</v>
      </c>
      <c r="J53" s="35"/>
    </row>
    <row r="54" spans="1:10" s="5" customFormat="1" ht="46.5" customHeight="1" x14ac:dyDescent="0.25">
      <c r="A54" s="19">
        <v>1411</v>
      </c>
      <c r="B54" s="110" t="str">
        <f>VLOOKUP(A54,'Hoja1 (2)'!G12:M429,2,0)</f>
        <v>Aportaciones a instituciones de seguridad social.</v>
      </c>
      <c r="C54" s="110"/>
      <c r="D54" s="24"/>
      <c r="E54" s="34">
        <v>866232</v>
      </c>
      <c r="F54" s="22"/>
      <c r="G54" s="34">
        <v>866232</v>
      </c>
      <c r="H54" s="22"/>
      <c r="I54" s="34">
        <v>178439.4</v>
      </c>
      <c r="J54" s="35"/>
    </row>
    <row r="55" spans="1:10" s="5" customFormat="1" ht="55.5" customHeight="1" x14ac:dyDescent="0.25">
      <c r="A55" s="19">
        <v>1421</v>
      </c>
      <c r="B55" s="110" t="str">
        <f>VLOOKUP(A55,'Hoja1 (2)'!G13:M430,2,0)</f>
        <v>Aportaciones a fondos de vivienda.</v>
      </c>
      <c r="C55" s="110"/>
      <c r="D55" s="24"/>
      <c r="E55" s="34">
        <v>348656</v>
      </c>
      <c r="F55" s="22"/>
      <c r="G55" s="34">
        <v>348656</v>
      </c>
      <c r="H55" s="22"/>
      <c r="I55" s="34">
        <v>54270.06</v>
      </c>
      <c r="J55" s="35"/>
    </row>
    <row r="56" spans="1:10" s="5" customFormat="1" ht="90" customHeight="1" x14ac:dyDescent="0.25">
      <c r="A56" s="19">
        <v>1431</v>
      </c>
      <c r="B56" s="110" t="str">
        <f>VLOOKUP(A56,'Hoja1 (2)'!G14:M431,2,0)</f>
        <v>Aportaciones al sistema para el retiro o a la administradora de fondos para el retiro y ahorro solidario.</v>
      </c>
      <c r="C56" s="110"/>
      <c r="D56" s="24"/>
      <c r="E56" s="36">
        <v>352499</v>
      </c>
      <c r="F56" s="22"/>
      <c r="G56" s="34">
        <v>352499</v>
      </c>
      <c r="H56" s="22"/>
      <c r="I56" s="34">
        <v>55950.43</v>
      </c>
      <c r="J56" s="35"/>
    </row>
    <row r="57" spans="1:10" s="5" customFormat="1" ht="90" customHeight="1" x14ac:dyDescent="0.25">
      <c r="A57" s="19">
        <v>1441</v>
      </c>
      <c r="B57" s="110" t="str">
        <f>VLOOKUP(A57,'Hoja1 (2)'!G15:M432,2,0)</f>
        <v>Primas por seguro de vida del personal civil.</v>
      </c>
      <c r="C57" s="110"/>
      <c r="D57" s="24"/>
      <c r="E57" s="36">
        <v>528916</v>
      </c>
      <c r="F57" s="22"/>
      <c r="G57" s="34">
        <v>528916</v>
      </c>
      <c r="H57" s="22"/>
      <c r="I57" s="34">
        <v>82651.94</v>
      </c>
      <c r="J57" s="35"/>
    </row>
    <row r="58" spans="1:10" s="5" customFormat="1" ht="43.5" customHeight="1" x14ac:dyDescent="0.25">
      <c r="A58" s="19">
        <v>1443</v>
      </c>
      <c r="B58" s="110" t="str">
        <f>VLOOKUP(A58,'Hoja1 (2)'!G16:M433,2,0)</f>
        <v>Primas por seguro de retiro del personal al servicio de las unidades responsables del gasto del Distrito Federal.</v>
      </c>
      <c r="C58" s="110"/>
      <c r="D58" s="24"/>
      <c r="E58" s="36">
        <v>35170</v>
      </c>
      <c r="F58" s="22"/>
      <c r="G58" s="34">
        <v>35170</v>
      </c>
      <c r="H58" s="22"/>
      <c r="I58" s="34">
        <v>5693.35</v>
      </c>
      <c r="J58" s="35"/>
    </row>
    <row r="59" spans="1:10" s="5" customFormat="1" ht="60" customHeight="1" x14ac:dyDescent="0.25">
      <c r="A59" s="19">
        <v>1511</v>
      </c>
      <c r="B59" s="110" t="str">
        <f>VLOOKUP(A59,'Hoja1 (2)'!G17:M434,2,0)</f>
        <v>Cuotas para el fondo de ahorro y fondo de trabajo.</v>
      </c>
      <c r="C59" s="110"/>
      <c r="D59" s="24"/>
      <c r="E59" s="36">
        <v>340295</v>
      </c>
      <c r="F59" s="22"/>
      <c r="G59" s="34">
        <v>340295</v>
      </c>
      <c r="H59" s="22"/>
      <c r="I59" s="34">
        <v>64953.2</v>
      </c>
      <c r="J59" s="35"/>
    </row>
    <row r="60" spans="1:10" s="5" customFormat="1" ht="81" customHeight="1" x14ac:dyDescent="0.25">
      <c r="A60" s="19">
        <v>1541</v>
      </c>
      <c r="B60" s="110" t="str">
        <f>VLOOKUP(A60,'Hoja1 (2)'!G18:M435,2,0)</f>
        <v>Vales.</v>
      </c>
      <c r="C60" s="110"/>
      <c r="D60" s="24"/>
      <c r="E60" s="34">
        <v>838225</v>
      </c>
      <c r="F60" s="22"/>
      <c r="G60" s="34">
        <v>838225</v>
      </c>
      <c r="H60" s="22"/>
      <c r="I60" s="34">
        <v>56000</v>
      </c>
      <c r="J60" s="35"/>
    </row>
    <row r="61" spans="1:10" s="5" customFormat="1" ht="38.25" customHeight="1" x14ac:dyDescent="0.25">
      <c r="A61" s="19">
        <v>1542</v>
      </c>
      <c r="B61" s="110" t="str">
        <f>VLOOKUP(A61,'Hoja1 (2)'!G19:M436,2,0)</f>
        <v>Apoyo económico por defunción de familiares directos.</v>
      </c>
      <c r="C61" s="110"/>
      <c r="D61" s="24"/>
      <c r="E61" s="36">
        <v>20000</v>
      </c>
      <c r="F61" s="22"/>
      <c r="G61" s="34">
        <v>20000</v>
      </c>
      <c r="H61" s="22"/>
      <c r="I61" s="34">
        <v>4328.34</v>
      </c>
      <c r="J61" s="35"/>
    </row>
    <row r="62" spans="1:10" s="5" customFormat="1" ht="29.25" customHeight="1" x14ac:dyDescent="0.25">
      <c r="A62" s="19">
        <v>1544</v>
      </c>
      <c r="B62" s="110" t="str">
        <f>VLOOKUP(A62,'Hoja1 (2)'!G20:M437,2,0)</f>
        <v>Asignaciones para requerimiento de cargos de servidores públicos de nivel técnico operativo, de confianza y personal de la rama médica.</v>
      </c>
      <c r="C62" s="110"/>
      <c r="D62" s="24"/>
      <c r="E62" s="36">
        <v>460000</v>
      </c>
      <c r="F62" s="22"/>
      <c r="G62" s="34">
        <v>460000</v>
      </c>
      <c r="H62" s="22"/>
      <c r="I62" s="34">
        <v>87401.48</v>
      </c>
      <c r="J62" s="35"/>
    </row>
    <row r="63" spans="1:10" s="5" customFormat="1" ht="54.75" customHeight="1" x14ac:dyDescent="0.25">
      <c r="A63" s="19">
        <v>1545</v>
      </c>
      <c r="B63" s="110" t="str">
        <f>VLOOKUP(A63,'Hoja1 (2)'!G21:M438,2,0)</f>
        <v>Asignaciones para prestaciones a personal sindicalizado y no sindicalizado.</v>
      </c>
      <c r="C63" s="110"/>
      <c r="D63" s="24"/>
      <c r="E63" s="34">
        <v>332005</v>
      </c>
      <c r="F63" s="22"/>
      <c r="G63" s="34">
        <v>332005</v>
      </c>
      <c r="H63" s="22"/>
      <c r="I63" s="34">
        <v>53544.72</v>
      </c>
      <c r="J63" s="35"/>
    </row>
    <row r="64" spans="1:10" s="5" customFormat="1" ht="12" x14ac:dyDescent="0.25">
      <c r="A64" s="19">
        <v>1546</v>
      </c>
      <c r="B64" s="110" t="str">
        <f>VLOOKUP(A64,'Hoja1 (2)'!G22:M439,2,0)</f>
        <v>Otras prestaciones contractuales.</v>
      </c>
      <c r="C64" s="110"/>
      <c r="D64" s="24"/>
      <c r="E64" s="36">
        <v>393000</v>
      </c>
      <c r="F64" s="22"/>
      <c r="G64" s="34">
        <v>393000</v>
      </c>
      <c r="H64" s="22"/>
      <c r="I64" s="34">
        <v>93600</v>
      </c>
      <c r="J64" s="35"/>
    </row>
    <row r="65" spans="1:10" s="5" customFormat="1" ht="12" x14ac:dyDescent="0.25">
      <c r="A65" s="19">
        <v>1547</v>
      </c>
      <c r="B65" s="110" t="str">
        <f>VLOOKUP(A65,'Hoja1 (2)'!G23:M440,2,0)</f>
        <v>Asignaciones conmemorativas.</v>
      </c>
      <c r="C65" s="110"/>
      <c r="D65" s="24"/>
      <c r="E65" s="34">
        <v>24500</v>
      </c>
      <c r="F65" s="22"/>
      <c r="G65" s="34">
        <v>24500</v>
      </c>
      <c r="H65" s="22"/>
      <c r="I65" s="34">
        <v>0</v>
      </c>
      <c r="J65" s="35"/>
    </row>
    <row r="66" spans="1:10" s="5" customFormat="1" ht="27" customHeight="1" x14ac:dyDescent="0.25">
      <c r="A66" s="19">
        <v>1548</v>
      </c>
      <c r="B66" s="110" t="str">
        <f>VLOOKUP(A66,'Hoja1 (2)'!G24:M441,2,0)</f>
        <v>Asignaciones para pago de antigüedad.</v>
      </c>
      <c r="C66" s="110"/>
      <c r="D66" s="24"/>
      <c r="E66" s="36">
        <v>500000</v>
      </c>
      <c r="F66" s="22"/>
      <c r="G66" s="34">
        <v>500000</v>
      </c>
      <c r="H66" s="22"/>
      <c r="I66" s="34">
        <v>129104.31</v>
      </c>
      <c r="J66" s="35"/>
    </row>
    <row r="67" spans="1:10" s="5" customFormat="1" ht="29.25" customHeight="1" x14ac:dyDescent="0.25">
      <c r="A67" s="19">
        <v>1551</v>
      </c>
      <c r="B67" s="110" t="str">
        <f>VLOOKUP(A67,'Hoja1 (2)'!G25:M442,2,0)</f>
        <v>Apoyos a la capacitación de los servidores públicos.</v>
      </c>
      <c r="C67" s="110"/>
      <c r="D67" s="24"/>
      <c r="E67" s="36">
        <v>3000</v>
      </c>
      <c r="F67" s="22"/>
      <c r="G67" s="34">
        <v>3000</v>
      </c>
      <c r="H67" s="22"/>
      <c r="I67" s="34">
        <v>600</v>
      </c>
      <c r="J67" s="35"/>
    </row>
    <row r="68" spans="1:10" s="5" customFormat="1" ht="27" customHeight="1" x14ac:dyDescent="0.25">
      <c r="A68" s="19">
        <v>1591</v>
      </c>
      <c r="B68" s="110" t="str">
        <f>VLOOKUP(A68,'Hoja1 (2)'!G26:M443,2,0)</f>
        <v>Asignaciones para requerimiento de cargos de servidores públicos superiores y de mandos medios así como de líderes coordinadores y enlaces.</v>
      </c>
      <c r="C68" s="110"/>
      <c r="D68" s="24"/>
      <c r="E68" s="36">
        <v>10510352</v>
      </c>
      <c r="F68" s="22"/>
      <c r="G68" s="34">
        <v>10510352</v>
      </c>
      <c r="H68" s="22"/>
      <c r="I68" s="34">
        <v>2260502</v>
      </c>
      <c r="J68" s="35"/>
    </row>
    <row r="69" spans="1:10" s="5" customFormat="1" ht="27" customHeight="1" x14ac:dyDescent="0.25">
      <c r="A69" s="19">
        <v>1593</v>
      </c>
      <c r="B69" s="110" t="str">
        <f>VLOOKUP(A69,'Hoja1 (2)'!G27:M444,2,0)</f>
        <v>Becas a hijos de trabajadores.</v>
      </c>
      <c r="C69" s="110"/>
      <c r="D69" s="24"/>
      <c r="E69" s="36">
        <v>60000</v>
      </c>
      <c r="F69" s="22"/>
      <c r="G69" s="34">
        <v>60000</v>
      </c>
      <c r="H69" s="22"/>
      <c r="I69" s="34">
        <v>15059.25</v>
      </c>
      <c r="J69" s="35"/>
    </row>
    <row r="70" spans="1:10" s="5" customFormat="1" ht="12" x14ac:dyDescent="0.25">
      <c r="A70" s="19">
        <v>1599</v>
      </c>
      <c r="B70" s="110" t="str">
        <f>VLOOKUP(A70,'Hoja1 (2)'!G28:M445,2,0)</f>
        <v>Otras prestaciones sociales y económicas.</v>
      </c>
      <c r="C70" s="110"/>
      <c r="D70" s="24"/>
      <c r="E70" s="36">
        <v>422400</v>
      </c>
      <c r="F70" s="22"/>
      <c r="G70" s="34">
        <v>422400</v>
      </c>
      <c r="H70" s="22"/>
      <c r="I70" s="34">
        <v>100870</v>
      </c>
      <c r="J70" s="35"/>
    </row>
    <row r="71" spans="1:10" s="5" customFormat="1" ht="12" x14ac:dyDescent="0.25">
      <c r="A71" s="19">
        <v>1711</v>
      </c>
      <c r="B71" s="110" t="str">
        <f>VLOOKUP(A71,'Hoja1 (2)'!G29:M446,2,0)</f>
        <v>Estímulos por productividad, eficiencia y calidad en el desempeño.</v>
      </c>
      <c r="C71" s="110"/>
      <c r="D71" s="24"/>
      <c r="E71" s="36">
        <v>30285</v>
      </c>
      <c r="F71" s="22"/>
      <c r="G71" s="34">
        <v>30285</v>
      </c>
      <c r="H71" s="22"/>
      <c r="I71" s="34">
        <v>0</v>
      </c>
      <c r="J71" s="35"/>
    </row>
    <row r="72" spans="1:10" s="5" customFormat="1" ht="12" x14ac:dyDescent="0.25">
      <c r="A72" s="19">
        <v>1713</v>
      </c>
      <c r="B72" s="110" t="str">
        <f>VLOOKUP(A72,'Hoja1 (2)'!G30:M447,2,0)</f>
        <v>Premio de antigüedad.</v>
      </c>
      <c r="C72" s="110"/>
      <c r="D72" s="24"/>
      <c r="E72" s="36">
        <v>145000</v>
      </c>
      <c r="F72" s="22"/>
      <c r="G72" s="34">
        <v>145000</v>
      </c>
      <c r="H72" s="22"/>
      <c r="I72" s="34">
        <v>0</v>
      </c>
      <c r="J72" s="35"/>
    </row>
    <row r="73" spans="1:10" s="5" customFormat="1" ht="12" x14ac:dyDescent="0.25">
      <c r="A73" s="19">
        <v>1714</v>
      </c>
      <c r="B73" s="110" t="str">
        <f>VLOOKUP(A73,'Hoja1 (2)'!G31:M448,2,0)</f>
        <v>Premio de asistencia.</v>
      </c>
      <c r="C73" s="110"/>
      <c r="D73" s="24"/>
      <c r="E73" s="36">
        <v>221484</v>
      </c>
      <c r="F73" s="22"/>
      <c r="G73" s="34">
        <v>221484</v>
      </c>
      <c r="H73" s="22"/>
      <c r="I73" s="34">
        <v>81010</v>
      </c>
      <c r="J73" s="35"/>
    </row>
    <row r="74" spans="1:10" s="5" customFormat="1" ht="12" x14ac:dyDescent="0.25">
      <c r="A74" s="19">
        <v>1719</v>
      </c>
      <c r="B74" s="110" t="str">
        <f>VLOOKUP(A74,'Hoja1 (2)'!G32:M449,2,0)</f>
        <v>Otros estímulos.</v>
      </c>
      <c r="C74" s="110"/>
      <c r="D74" s="24"/>
      <c r="E74" s="36">
        <v>3000</v>
      </c>
      <c r="F74" s="22"/>
      <c r="G74" s="34">
        <v>3000</v>
      </c>
      <c r="H74" s="22"/>
      <c r="I74" s="34">
        <v>0</v>
      </c>
      <c r="J74" s="35"/>
    </row>
    <row r="75" spans="1:10" s="5" customFormat="1" ht="51" customHeight="1" x14ac:dyDescent="0.25">
      <c r="A75" s="19">
        <v>2111</v>
      </c>
      <c r="B75" s="110" t="str">
        <f>VLOOKUP(A75,'Hoja1 (2)'!G33:M450,2,0)</f>
        <v>Materiales, útiles y equipos menores de oficina.</v>
      </c>
      <c r="C75" s="110"/>
      <c r="D75" s="24"/>
      <c r="E75" s="34">
        <v>512136</v>
      </c>
      <c r="F75" s="22"/>
      <c r="G75" s="34">
        <v>512136</v>
      </c>
      <c r="H75" s="22"/>
      <c r="I75" s="34">
        <v>3592.9</v>
      </c>
      <c r="J75" s="35"/>
    </row>
    <row r="76" spans="1:10" s="5" customFormat="1" ht="72.75" customHeight="1" x14ac:dyDescent="0.25">
      <c r="A76" s="19">
        <v>2141</v>
      </c>
      <c r="B76" s="110" t="str">
        <f>VLOOKUP(A76,'Hoja1 (2)'!G34:M451,2,0)</f>
        <v>Materiales, útiles y equipos menores de tecnologías de la información y comunicaciones.</v>
      </c>
      <c r="C76" s="110"/>
      <c r="D76" s="24"/>
      <c r="E76" s="34">
        <v>605000</v>
      </c>
      <c r="F76" s="22"/>
      <c r="G76" s="34">
        <v>605000</v>
      </c>
      <c r="H76" s="22"/>
      <c r="I76" s="34">
        <v>0</v>
      </c>
      <c r="J76" s="35"/>
    </row>
    <row r="77" spans="1:10" s="5" customFormat="1" ht="32.25" customHeight="1" x14ac:dyDescent="0.25">
      <c r="A77" s="19">
        <v>2151</v>
      </c>
      <c r="B77" s="110" t="str">
        <f>VLOOKUP(A77,'Hoja1 (2)'!G35:M452,2,0)</f>
        <v>Material impreso e información digital.</v>
      </c>
      <c r="C77" s="110"/>
      <c r="D77" s="24"/>
      <c r="E77" s="34">
        <v>12500</v>
      </c>
      <c r="F77" s="22"/>
      <c r="G77" s="34">
        <v>12500</v>
      </c>
      <c r="H77" s="22"/>
      <c r="I77" s="34"/>
      <c r="J77" s="35"/>
    </row>
    <row r="78" spans="1:10" s="5" customFormat="1" ht="36" customHeight="1" x14ac:dyDescent="0.25">
      <c r="A78" s="19">
        <v>2161</v>
      </c>
      <c r="B78" s="110" t="str">
        <f>VLOOKUP(A78,'Hoja1 (2)'!G36:M453,2,0)</f>
        <v>Material de limpieza.</v>
      </c>
      <c r="C78" s="110"/>
      <c r="D78" s="24"/>
      <c r="E78" s="36">
        <v>1500</v>
      </c>
      <c r="F78" s="22"/>
      <c r="G78" s="34">
        <v>1500</v>
      </c>
      <c r="H78" s="22"/>
      <c r="I78" s="34">
        <v>145</v>
      </c>
      <c r="J78" s="35"/>
    </row>
    <row r="79" spans="1:10" s="5" customFormat="1" ht="39.75" customHeight="1" x14ac:dyDescent="0.25">
      <c r="A79" s="19">
        <v>2211</v>
      </c>
      <c r="B79" s="110" t="str">
        <f>VLOOKUP(A79,'Hoja1 (2)'!G37:M454,2,0)</f>
        <v>Productos alimenticios y bebidas para personas.</v>
      </c>
      <c r="C79" s="110"/>
      <c r="D79" s="24"/>
      <c r="E79" s="36">
        <v>100000</v>
      </c>
      <c r="F79" s="22"/>
      <c r="G79" s="34">
        <v>100000</v>
      </c>
      <c r="H79" s="22"/>
      <c r="I79" s="34">
        <v>0</v>
      </c>
      <c r="J79" s="35"/>
    </row>
    <row r="80" spans="1:10" s="5" customFormat="1" ht="45" customHeight="1" x14ac:dyDescent="0.25">
      <c r="A80" s="19">
        <v>2419</v>
      </c>
      <c r="B80" s="110" t="str">
        <f>VLOOKUP(A80,'Hoja1 (2)'!G38:M455,2,0)</f>
        <v>Otros productos minerales no metálicos.</v>
      </c>
      <c r="C80" s="110"/>
      <c r="D80" s="24"/>
      <c r="E80" s="36">
        <v>1940</v>
      </c>
      <c r="F80" s="22"/>
      <c r="G80" s="34">
        <v>1940</v>
      </c>
      <c r="H80" s="22"/>
      <c r="I80" s="34">
        <v>0</v>
      </c>
      <c r="J80" s="35"/>
    </row>
    <row r="81" spans="1:10" s="5" customFormat="1" ht="45" customHeight="1" x14ac:dyDescent="0.25">
      <c r="A81" s="19">
        <v>2421</v>
      </c>
      <c r="B81" s="110" t="s">
        <v>83</v>
      </c>
      <c r="C81" s="110"/>
      <c r="D81" s="24"/>
      <c r="E81" s="36">
        <v>372</v>
      </c>
      <c r="F81" s="22"/>
      <c r="G81" s="34">
        <v>372</v>
      </c>
      <c r="H81" s="22"/>
      <c r="I81" s="34">
        <v>0</v>
      </c>
      <c r="J81" s="35"/>
    </row>
    <row r="82" spans="1:10" s="5" customFormat="1" ht="30" customHeight="1" x14ac:dyDescent="0.25">
      <c r="A82" s="19">
        <v>2431</v>
      </c>
      <c r="B82" s="110" t="str">
        <f>VLOOKUP(A82,'Hoja1 (2)'!G39:M456,2,0)</f>
        <v>Cal, yeso y productos de yeso.</v>
      </c>
      <c r="C82" s="110"/>
      <c r="D82" s="24"/>
      <c r="E82" s="36">
        <v>3000</v>
      </c>
      <c r="F82" s="22"/>
      <c r="G82" s="34">
        <v>3000</v>
      </c>
      <c r="H82" s="22"/>
      <c r="I82" s="34">
        <v>0</v>
      </c>
      <c r="J82" s="35"/>
    </row>
    <row r="83" spans="1:10" s="5" customFormat="1" ht="30" customHeight="1" x14ac:dyDescent="0.25">
      <c r="A83" s="19">
        <v>2441</v>
      </c>
      <c r="B83" s="110" t="str">
        <f>VLOOKUP(A83,'Hoja1 (2)'!G40:M457,2,0)</f>
        <v>Madera y productos de madera.</v>
      </c>
      <c r="C83" s="110"/>
      <c r="D83" s="24"/>
      <c r="E83" s="36">
        <v>9000</v>
      </c>
      <c r="F83" s="22"/>
      <c r="G83" s="34">
        <v>9000</v>
      </c>
      <c r="H83" s="22"/>
      <c r="I83" s="34">
        <v>0</v>
      </c>
      <c r="J83" s="35"/>
    </row>
    <row r="84" spans="1:10" s="5" customFormat="1" ht="58.5" customHeight="1" x14ac:dyDescent="0.25">
      <c r="A84" s="19">
        <v>2451</v>
      </c>
      <c r="B84" s="110" t="str">
        <f>VLOOKUP(A84,'Hoja1 (2)'!G41:M458,2,0)</f>
        <v>Vidrio y productos de vidrio.</v>
      </c>
      <c r="C84" s="110"/>
      <c r="D84" s="24"/>
      <c r="E84" s="36">
        <v>3000</v>
      </c>
      <c r="F84" s="22"/>
      <c r="G84" s="34">
        <v>3000</v>
      </c>
      <c r="H84" s="22"/>
      <c r="I84" s="34">
        <v>0</v>
      </c>
      <c r="J84" s="35"/>
    </row>
    <row r="85" spans="1:10" s="5" customFormat="1" ht="75" customHeight="1" x14ac:dyDescent="0.25">
      <c r="A85" s="19">
        <v>2461</v>
      </c>
      <c r="B85" s="110" t="str">
        <f>VLOOKUP(A85,'Hoja1 (2)'!G42:M459,2,0)</f>
        <v>Material eléctrico y electrónico.</v>
      </c>
      <c r="C85" s="110"/>
      <c r="D85" s="24"/>
      <c r="E85" s="36">
        <v>89500</v>
      </c>
      <c r="F85" s="22"/>
      <c r="G85" s="34">
        <v>89500</v>
      </c>
      <c r="H85" s="22"/>
      <c r="I85" s="34">
        <v>1838.2</v>
      </c>
      <c r="J85" s="35"/>
    </row>
    <row r="86" spans="1:10" s="5" customFormat="1" ht="81.75" customHeight="1" x14ac:dyDescent="0.25">
      <c r="A86" s="19">
        <v>2471</v>
      </c>
      <c r="B86" s="110" t="str">
        <f>VLOOKUP(A86,'Hoja1 (2)'!G43:M460,2,0)</f>
        <v>Artículos metálicos para la construcción.</v>
      </c>
      <c r="C86" s="110"/>
      <c r="D86" s="24"/>
      <c r="E86" s="36">
        <v>24902</v>
      </c>
      <c r="F86" s="22"/>
      <c r="G86" s="34">
        <v>24902</v>
      </c>
      <c r="H86" s="22"/>
      <c r="I86" s="34">
        <v>1522.49</v>
      </c>
      <c r="J86" s="35"/>
    </row>
    <row r="87" spans="1:10" s="5" customFormat="1" ht="46.5" customHeight="1" x14ac:dyDescent="0.25">
      <c r="A87" s="19">
        <v>2481</v>
      </c>
      <c r="B87" s="110" t="str">
        <f>VLOOKUP(A87,'Hoja1 (2)'!G44:M461,2,0)</f>
        <v>Materiales complementarios.</v>
      </c>
      <c r="C87" s="110"/>
      <c r="D87" s="24"/>
      <c r="E87" s="36">
        <v>16526</v>
      </c>
      <c r="F87" s="22"/>
      <c r="G87" s="34">
        <v>16526</v>
      </c>
      <c r="H87" s="22"/>
      <c r="I87" s="34">
        <v>0</v>
      </c>
      <c r="J87" s="35"/>
    </row>
    <row r="88" spans="1:10" s="5" customFormat="1" ht="60" customHeight="1" x14ac:dyDescent="0.25">
      <c r="A88" s="19">
        <v>2491</v>
      </c>
      <c r="B88" s="110" t="str">
        <f>VLOOKUP(A88,'Hoja1 (2)'!G45:M462,2,0)</f>
        <v>Otros materiales y artículos de construcción y reparación.</v>
      </c>
      <c r="C88" s="110"/>
      <c r="D88" s="24"/>
      <c r="E88" s="36">
        <v>46500</v>
      </c>
      <c r="F88" s="22"/>
      <c r="G88" s="34">
        <v>46500</v>
      </c>
      <c r="H88" s="22"/>
      <c r="I88" s="34">
        <v>242.05</v>
      </c>
      <c r="J88" s="35"/>
    </row>
    <row r="89" spans="1:10" s="5" customFormat="1" ht="30" customHeight="1" x14ac:dyDescent="0.25">
      <c r="A89" s="19">
        <v>2541</v>
      </c>
      <c r="B89" s="110" t="str">
        <f>VLOOKUP(A89,'Hoja1 (2)'!G46:M463,2,0)</f>
        <v>Materiales, accesorios y suministros médicos.</v>
      </c>
      <c r="C89" s="110"/>
      <c r="D89" s="24"/>
      <c r="E89" s="36">
        <v>10000</v>
      </c>
      <c r="F89" s="22"/>
      <c r="G89" s="34">
        <v>10000</v>
      </c>
      <c r="H89" s="22"/>
      <c r="I89" s="34">
        <v>0</v>
      </c>
      <c r="J89" s="35"/>
    </row>
    <row r="90" spans="1:10" s="5" customFormat="1" ht="46.5" customHeight="1" x14ac:dyDescent="0.25">
      <c r="A90" s="19">
        <v>2561</v>
      </c>
      <c r="B90" s="110" t="str">
        <f>VLOOKUP(A90,'Hoja1 (2)'!G47:M464,2,0)</f>
        <v>Fibras sintéticas, hules, plásticos y derivados.</v>
      </c>
      <c r="C90" s="110"/>
      <c r="D90" s="24"/>
      <c r="E90" s="36">
        <v>5400</v>
      </c>
      <c r="F90" s="22"/>
      <c r="G90" s="34">
        <v>5400</v>
      </c>
      <c r="H90" s="22"/>
      <c r="I90" s="34">
        <v>0</v>
      </c>
      <c r="J90" s="35"/>
    </row>
    <row r="91" spans="1:10" s="5" customFormat="1" ht="39" customHeight="1" x14ac:dyDescent="0.25">
      <c r="A91" s="19">
        <v>2611</v>
      </c>
      <c r="B91" s="110" t="str">
        <f>VLOOKUP(A91,'Hoja1 (2)'!G48:M465,2,0)</f>
        <v>Combustibles, lubricantes y aditivos.</v>
      </c>
      <c r="C91" s="110"/>
      <c r="D91" s="24"/>
      <c r="E91" s="36">
        <v>240000</v>
      </c>
      <c r="F91" s="22"/>
      <c r="G91" s="34">
        <v>240000</v>
      </c>
      <c r="H91" s="22"/>
      <c r="I91" s="34">
        <v>15197.18</v>
      </c>
      <c r="J91" s="35"/>
    </row>
    <row r="92" spans="1:10" s="5" customFormat="1" ht="45" customHeight="1" x14ac:dyDescent="0.25">
      <c r="A92" s="19">
        <v>2911</v>
      </c>
      <c r="B92" s="110" t="str">
        <f>VLOOKUP(A92,'Hoja1 (2)'!G49:M466,2,0)</f>
        <v>Herramientas menores.</v>
      </c>
      <c r="C92" s="110"/>
      <c r="D92" s="24"/>
      <c r="E92" s="34">
        <v>24000</v>
      </c>
      <c r="F92" s="22"/>
      <c r="G92" s="34">
        <v>24000</v>
      </c>
      <c r="H92" s="22"/>
      <c r="I92" s="34">
        <v>123.51</v>
      </c>
      <c r="J92" s="35"/>
    </row>
    <row r="93" spans="1:10" s="5" customFormat="1" ht="45" customHeight="1" x14ac:dyDescent="0.25">
      <c r="A93" s="19">
        <v>2921</v>
      </c>
      <c r="B93" s="110" t="str">
        <f>VLOOKUP(A93,'Hoja1 (2)'!G50:M467,2,0)</f>
        <v>Refacciones y accesorios menores de edificios.</v>
      </c>
      <c r="C93" s="110"/>
      <c r="D93" s="24"/>
      <c r="E93" s="34">
        <v>27200</v>
      </c>
      <c r="F93" s="22"/>
      <c r="G93" s="34">
        <v>27200</v>
      </c>
      <c r="H93" s="22"/>
      <c r="I93" s="34">
        <v>0</v>
      </c>
      <c r="J93" s="35"/>
    </row>
    <row r="94" spans="1:10" s="5" customFormat="1" ht="45" customHeight="1" x14ac:dyDescent="0.25">
      <c r="A94" s="19">
        <v>2931</v>
      </c>
      <c r="B94" s="110" t="str">
        <f>VLOOKUP(A94,'Hoja1 (2)'!G51:M468,2,0)</f>
        <v>Refacciones y accesorios menores de mobiliario y equipo de administración, educacional y recreativo.</v>
      </c>
      <c r="C94" s="110"/>
      <c r="D94" s="24"/>
      <c r="E94" s="36">
        <v>1300</v>
      </c>
      <c r="F94" s="22"/>
      <c r="G94" s="34">
        <v>1300</v>
      </c>
      <c r="H94" s="22"/>
      <c r="I94" s="34">
        <v>0</v>
      </c>
      <c r="J94" s="35"/>
    </row>
    <row r="95" spans="1:10" s="5" customFormat="1" ht="63.75" customHeight="1" x14ac:dyDescent="0.25">
      <c r="A95" s="19">
        <v>2941</v>
      </c>
      <c r="B95" s="110" t="str">
        <f>VLOOKUP(A95,'Hoja1 (2)'!G52:M469,2,0)</f>
        <v>Refacciones y accesorios menores de equipo de cómputo y tecnologías de la información.</v>
      </c>
      <c r="C95" s="110"/>
      <c r="D95" s="24"/>
      <c r="E95" s="36">
        <v>162315</v>
      </c>
      <c r="F95" s="22"/>
      <c r="G95" s="34">
        <v>162315</v>
      </c>
      <c r="H95" s="22"/>
      <c r="I95" s="34">
        <v>11397.65</v>
      </c>
      <c r="J95" s="35"/>
    </row>
    <row r="96" spans="1:10" s="5" customFormat="1" ht="51" customHeight="1" x14ac:dyDescent="0.25">
      <c r="A96" s="19">
        <v>2961</v>
      </c>
      <c r="B96" s="110" t="str">
        <f>VLOOKUP(A96,'Hoja1 (2)'!G53:M470,2,0)</f>
        <v>Refacciones y accesorios menores de equipo de transporte.</v>
      </c>
      <c r="C96" s="110"/>
      <c r="D96" s="24"/>
      <c r="E96" s="36">
        <v>6000</v>
      </c>
      <c r="F96" s="22"/>
      <c r="G96" s="34">
        <v>6000</v>
      </c>
      <c r="H96" s="22"/>
      <c r="I96" s="34">
        <v>0</v>
      </c>
      <c r="J96" s="35"/>
    </row>
    <row r="97" spans="1:10" s="5" customFormat="1" ht="45" customHeight="1" x14ac:dyDescent="0.25">
      <c r="A97" s="19">
        <v>3112</v>
      </c>
      <c r="B97" s="110" t="str">
        <f>VLOOKUP(A97,'Hoja1 (2)'!G54:M471,2,0)</f>
        <v>Servicio de energía eléctrica.</v>
      </c>
      <c r="C97" s="110"/>
      <c r="D97" s="24"/>
      <c r="E97" s="36">
        <v>887153</v>
      </c>
      <c r="F97" s="22"/>
      <c r="G97" s="34">
        <v>887153</v>
      </c>
      <c r="H97" s="22"/>
      <c r="I97" s="34">
        <v>194148</v>
      </c>
      <c r="J97" s="35"/>
    </row>
    <row r="98" spans="1:10" s="5" customFormat="1" ht="72" customHeight="1" x14ac:dyDescent="0.25">
      <c r="A98" s="19">
        <v>3131</v>
      </c>
      <c r="B98" s="110" t="str">
        <f>VLOOKUP(A98,'Hoja1 (2)'!G55:M472,2,0)</f>
        <v>Agua potable.</v>
      </c>
      <c r="C98" s="110"/>
      <c r="D98" s="24"/>
      <c r="E98" s="36">
        <v>250088</v>
      </c>
      <c r="F98" s="22"/>
      <c r="G98" s="34">
        <v>250088</v>
      </c>
      <c r="H98" s="22"/>
      <c r="I98" s="34">
        <v>42555</v>
      </c>
      <c r="J98" s="35"/>
    </row>
    <row r="99" spans="1:10" s="5" customFormat="1" ht="75" customHeight="1" x14ac:dyDescent="0.25">
      <c r="A99" s="19">
        <v>3141</v>
      </c>
      <c r="B99" s="110" t="str">
        <f>VLOOKUP(A99,'Hoja1 (2)'!G56:M473,2,0)</f>
        <v>Telefonía tradicional.</v>
      </c>
      <c r="C99" s="110"/>
      <c r="D99" s="24"/>
      <c r="E99" s="36">
        <v>263560</v>
      </c>
      <c r="F99" s="22"/>
      <c r="G99" s="34">
        <v>263560</v>
      </c>
      <c r="H99" s="22"/>
      <c r="I99" s="34">
        <v>0</v>
      </c>
      <c r="J99" s="35"/>
    </row>
    <row r="100" spans="1:10" s="5" customFormat="1" ht="75" customHeight="1" x14ac:dyDescent="0.25">
      <c r="A100" s="19">
        <v>3171</v>
      </c>
      <c r="B100" s="110" t="str">
        <f>VLOOKUP(A100,'Hoja1 (2)'!G57:M474,2,0)</f>
        <v>Servicios de acceso de Internet, redes y procesamiento de información.</v>
      </c>
      <c r="C100" s="110"/>
      <c r="D100" s="24"/>
      <c r="E100" s="36">
        <v>454895</v>
      </c>
      <c r="F100" s="22"/>
      <c r="G100" s="34">
        <v>454895</v>
      </c>
      <c r="H100" s="22"/>
      <c r="I100" s="34">
        <v>0</v>
      </c>
      <c r="J100" s="35"/>
    </row>
    <row r="101" spans="1:10" s="5" customFormat="1" ht="60" customHeight="1" x14ac:dyDescent="0.25">
      <c r="A101" s="19">
        <v>3191</v>
      </c>
      <c r="B101" s="110" t="str">
        <f>VLOOKUP(A101,'Hoja1 (2)'!G58:M475,2,0)</f>
        <v>Servicios integrales y otros servicios.</v>
      </c>
      <c r="C101" s="110"/>
      <c r="D101" s="24"/>
      <c r="E101" s="36">
        <v>39860</v>
      </c>
      <c r="F101" s="22"/>
      <c r="G101" s="34">
        <v>39860</v>
      </c>
      <c r="H101" s="22"/>
      <c r="I101" s="34">
        <v>0</v>
      </c>
      <c r="J101" s="35"/>
    </row>
    <row r="102" spans="1:10" s="5" customFormat="1" ht="30" customHeight="1" x14ac:dyDescent="0.25">
      <c r="A102" s="19">
        <v>3221</v>
      </c>
      <c r="B102" s="110" t="str">
        <f>VLOOKUP(A102,'Hoja1 (2)'!G59:M476,2,0)</f>
        <v>Arrendamiento de edificios.</v>
      </c>
      <c r="C102" s="110"/>
      <c r="D102" s="24"/>
      <c r="E102" s="36">
        <v>950000</v>
      </c>
      <c r="F102" s="22"/>
      <c r="G102" s="34">
        <v>950000</v>
      </c>
      <c r="H102" s="22"/>
      <c r="I102" s="34">
        <v>0</v>
      </c>
      <c r="J102" s="35"/>
    </row>
    <row r="103" spans="1:10" s="5" customFormat="1" ht="45" customHeight="1" x14ac:dyDescent="0.25">
      <c r="A103" s="19">
        <v>3311</v>
      </c>
      <c r="B103" s="110" t="str">
        <f>VLOOKUP(A103,'Hoja1 (2)'!G60:M477,2,0)</f>
        <v>Servicios legales, de contabilidad, auditoría y relacionados.</v>
      </c>
      <c r="C103" s="110"/>
      <c r="D103" s="24"/>
      <c r="E103" s="36">
        <v>50000</v>
      </c>
      <c r="F103" s="22"/>
      <c r="G103" s="34">
        <v>50000</v>
      </c>
      <c r="H103" s="22"/>
      <c r="I103" s="34">
        <v>0</v>
      </c>
      <c r="J103" s="35"/>
    </row>
    <row r="104" spans="1:10" s="5" customFormat="1" ht="49.5" customHeight="1" x14ac:dyDescent="0.25">
      <c r="A104" s="19">
        <v>3331</v>
      </c>
      <c r="B104" s="110" t="str">
        <f>VLOOKUP(A104,'Hoja1 (2)'!G61:M478,2,0)</f>
        <v>Servicios de consultoría administrativa, procesos, técnica y en tecnologías de la información.</v>
      </c>
      <c r="C104" s="110"/>
      <c r="D104" s="24"/>
      <c r="E104" s="36">
        <v>4824047</v>
      </c>
      <c r="F104" s="22"/>
      <c r="G104" s="34">
        <v>4824047</v>
      </c>
      <c r="H104" s="22"/>
      <c r="I104" s="34">
        <v>0</v>
      </c>
      <c r="J104" s="35"/>
    </row>
    <row r="105" spans="1:10" s="5" customFormat="1" ht="90" customHeight="1" x14ac:dyDescent="0.25">
      <c r="A105" s="19">
        <v>3341</v>
      </c>
      <c r="B105" s="110" t="str">
        <f>VLOOKUP(A105,'Hoja1 (2)'!G62:M479,2,0)</f>
        <v>Servicios de capacitación.</v>
      </c>
      <c r="C105" s="110"/>
      <c r="D105" s="24"/>
      <c r="E105" s="36">
        <v>500</v>
      </c>
      <c r="F105" s="22"/>
      <c r="G105" s="34">
        <v>500</v>
      </c>
      <c r="H105" s="22"/>
      <c r="I105" s="34">
        <v>0</v>
      </c>
      <c r="J105" s="35"/>
    </row>
    <row r="106" spans="1:10" s="5" customFormat="1" ht="90.75" customHeight="1" x14ac:dyDescent="0.25">
      <c r="A106" s="19">
        <v>3361</v>
      </c>
      <c r="B106" s="110" t="str">
        <f>VLOOKUP(A106,'Hoja1 (2)'!G63:M480,2,0)</f>
        <v>Servicios de apoyo administrativo y fotocopiado.</v>
      </c>
      <c r="C106" s="110"/>
      <c r="D106" s="24"/>
      <c r="E106" s="36">
        <v>217813</v>
      </c>
      <c r="F106" s="22"/>
      <c r="G106" s="34">
        <v>217813</v>
      </c>
      <c r="H106" s="22"/>
      <c r="I106" s="34">
        <v>16735.78</v>
      </c>
      <c r="J106" s="35"/>
    </row>
    <row r="107" spans="1:10" s="5" customFormat="1" ht="75.75" customHeight="1" x14ac:dyDescent="0.25">
      <c r="A107" s="19">
        <v>3362</v>
      </c>
      <c r="B107" s="110" t="str">
        <f>VLOOKUP(A107,'Hoja1 (2)'!G64:M481,2,0)</f>
        <v>Servicios de impresión.</v>
      </c>
      <c r="C107" s="110"/>
      <c r="D107" s="24"/>
      <c r="E107" s="36">
        <v>27684</v>
      </c>
      <c r="F107" s="22"/>
      <c r="G107" s="34">
        <v>27684</v>
      </c>
      <c r="H107" s="22"/>
      <c r="I107" s="34">
        <v>0</v>
      </c>
      <c r="J107" s="35"/>
    </row>
    <row r="108" spans="1:10" s="5" customFormat="1" ht="54.75" customHeight="1" x14ac:dyDescent="0.25">
      <c r="A108" s="19">
        <v>3381</v>
      </c>
      <c r="B108" s="110" t="str">
        <f>VLOOKUP(A108,'Hoja1 (2)'!G65:M482,2,0)</f>
        <v>Servicios de vigilancia.</v>
      </c>
      <c r="C108" s="110"/>
      <c r="D108" s="24"/>
      <c r="E108" s="36">
        <v>1830676</v>
      </c>
      <c r="F108" s="22"/>
      <c r="G108" s="34">
        <v>1830676</v>
      </c>
      <c r="H108" s="22"/>
      <c r="I108" s="34">
        <v>278831.64</v>
      </c>
      <c r="J108" s="35"/>
    </row>
    <row r="109" spans="1:10" s="5" customFormat="1" ht="45" customHeight="1" x14ac:dyDescent="0.25">
      <c r="A109" s="19">
        <v>3411</v>
      </c>
      <c r="B109" s="110" t="str">
        <f>VLOOKUP(A109,'Hoja1 (2)'!G66:M483,2,0)</f>
        <v>Servicios financieros y bancarios.</v>
      </c>
      <c r="C109" s="110"/>
      <c r="D109" s="24"/>
      <c r="E109" s="36">
        <v>1000</v>
      </c>
      <c r="F109" s="22"/>
      <c r="G109" s="34">
        <v>1000</v>
      </c>
      <c r="H109" s="22"/>
      <c r="I109" s="34">
        <v>0</v>
      </c>
      <c r="J109" s="35"/>
    </row>
    <row r="110" spans="1:10" s="5" customFormat="1" ht="30" customHeight="1" x14ac:dyDescent="0.25">
      <c r="A110" s="19">
        <v>3451</v>
      </c>
      <c r="B110" s="110" t="str">
        <f>VLOOKUP(A110,'Hoja1 (2)'!G67:M484,2,0)</f>
        <v>Seguro de bienes patrimoniales.</v>
      </c>
      <c r="C110" s="110"/>
      <c r="D110" s="24"/>
      <c r="E110" s="36">
        <v>238804</v>
      </c>
      <c r="F110" s="22"/>
      <c r="G110" s="34">
        <v>238804</v>
      </c>
      <c r="H110" s="22"/>
      <c r="I110" s="34">
        <v>29060.45</v>
      </c>
      <c r="J110" s="35"/>
    </row>
    <row r="111" spans="1:10" s="5" customFormat="1" ht="30" customHeight="1" x14ac:dyDescent="0.25">
      <c r="A111" s="19">
        <v>3511</v>
      </c>
      <c r="B111" s="110" t="str">
        <f>VLOOKUP(A111,'Hoja1 (2)'!G68:M485,2,0)</f>
        <v>Conservación y mantenimiento menor de inmuebles.</v>
      </c>
      <c r="C111" s="110"/>
      <c r="D111" s="24"/>
      <c r="E111" s="36">
        <v>814786</v>
      </c>
      <c r="F111" s="22"/>
      <c r="G111" s="34">
        <v>814786</v>
      </c>
      <c r="H111" s="22"/>
      <c r="I111" s="34">
        <v>0</v>
      </c>
      <c r="J111" s="35"/>
    </row>
    <row r="112" spans="1:10" s="5" customFormat="1" ht="71.25" customHeight="1" x14ac:dyDescent="0.25">
      <c r="A112" s="19">
        <v>3521</v>
      </c>
      <c r="B112" s="110" t="str">
        <f>VLOOKUP(A112,'Hoja1 (2)'!G69:M486,2,0)</f>
        <v>Instalación, reparación y mantenimiento de mobiliario y equipo de administración, educacional y recreativo.</v>
      </c>
      <c r="C112" s="110"/>
      <c r="D112" s="24"/>
      <c r="E112" s="36">
        <v>50000</v>
      </c>
      <c r="F112" s="22"/>
      <c r="G112" s="34">
        <v>50000</v>
      </c>
      <c r="H112" s="22"/>
      <c r="I112" s="34">
        <v>0</v>
      </c>
      <c r="J112" s="35"/>
    </row>
    <row r="113" spans="1:13" s="5" customFormat="1" ht="48.75" customHeight="1" x14ac:dyDescent="0.25">
      <c r="A113" s="19">
        <v>3531</v>
      </c>
      <c r="B113" s="110" t="str">
        <f>VLOOKUP(A113,'Hoja1 (2)'!G70:M487,2,0)</f>
        <v>Instalación, reparación y mantenimiento de equipo de cómputo y tecnologías de la información.</v>
      </c>
      <c r="C113" s="110"/>
      <c r="D113" s="24"/>
      <c r="E113" s="36">
        <v>457624</v>
      </c>
      <c r="F113" s="22"/>
      <c r="G113" s="34">
        <v>457624</v>
      </c>
      <c r="H113" s="22"/>
      <c r="I113" s="34">
        <v>0</v>
      </c>
      <c r="J113" s="35"/>
    </row>
    <row r="114" spans="1:13" s="5" customFormat="1" ht="45" customHeight="1" x14ac:dyDescent="0.25">
      <c r="A114" s="19">
        <v>3552</v>
      </c>
      <c r="B114" s="110" t="str">
        <f>VLOOKUP(A114,'Hoja1 (2)'!G71:M488,2,0)</f>
        <v>Reparación, mantenimiento y conservación de equipo de transporte destinados a servicios públicos y operación de programas públicos.</v>
      </c>
      <c r="C114" s="110"/>
      <c r="D114" s="24"/>
      <c r="E114" s="36">
        <v>185000</v>
      </c>
      <c r="F114" s="22"/>
      <c r="G114" s="34">
        <v>185000</v>
      </c>
      <c r="H114" s="22"/>
      <c r="I114" s="34">
        <v>0</v>
      </c>
      <c r="J114" s="35"/>
    </row>
    <row r="115" spans="1:13" s="5" customFormat="1" ht="53.25" customHeight="1" x14ac:dyDescent="0.25">
      <c r="A115" s="19">
        <v>3581</v>
      </c>
      <c r="B115" s="110" t="str">
        <f>VLOOKUP(A115,'Hoja1 (2)'!G72:M489,2,0)</f>
        <v>Servicios de limpieza y manejo de desechos.</v>
      </c>
      <c r="C115" s="110"/>
      <c r="D115" s="24"/>
      <c r="E115" s="36">
        <v>1013455</v>
      </c>
      <c r="F115" s="22"/>
      <c r="G115" s="34">
        <v>1013455</v>
      </c>
      <c r="H115" s="22"/>
      <c r="I115" s="34">
        <v>88566.399999999994</v>
      </c>
      <c r="J115" s="35"/>
    </row>
    <row r="116" spans="1:13" s="5" customFormat="1" ht="82.5" customHeight="1" x14ac:dyDescent="0.25">
      <c r="A116" s="19">
        <v>3591</v>
      </c>
      <c r="B116" s="110" t="str">
        <f>VLOOKUP(A116,'Hoja1 (2)'!G73:M490,2,0)</f>
        <v>Servicios de jardinería y fumigación.</v>
      </c>
      <c r="C116" s="110"/>
      <c r="D116" s="24"/>
      <c r="E116" s="36">
        <v>85000</v>
      </c>
      <c r="F116" s="22"/>
      <c r="G116" s="34">
        <v>85000</v>
      </c>
      <c r="H116" s="22"/>
      <c r="I116" s="34">
        <v>0</v>
      </c>
      <c r="J116" s="35"/>
    </row>
    <row r="117" spans="1:13" s="5" customFormat="1" ht="42" customHeight="1" x14ac:dyDescent="0.25">
      <c r="A117" s="19">
        <v>3722</v>
      </c>
      <c r="B117" s="110" t="str">
        <f>VLOOKUP(A117,'Hoja1 (2)'!G74:M491,2,0)</f>
        <v>Pasajes terrestres al interior del Distrito Federal.</v>
      </c>
      <c r="C117" s="110"/>
      <c r="D117" s="24"/>
      <c r="E117" s="36">
        <v>49500</v>
      </c>
      <c r="F117" s="22"/>
      <c r="G117" s="34">
        <v>49500</v>
      </c>
      <c r="H117" s="22"/>
      <c r="I117" s="34">
        <v>8100</v>
      </c>
      <c r="J117" s="35"/>
    </row>
    <row r="118" spans="1:13" s="5" customFormat="1" ht="54" customHeight="1" x14ac:dyDescent="0.25">
      <c r="A118" s="19">
        <v>3911</v>
      </c>
      <c r="B118" s="110" t="str">
        <f>VLOOKUP(A118,'Hoja1 (2)'!G75:M492,2,0)</f>
        <v>Servicios funerarios y de cementerio a los familiares de los civiles y pensionistas directos.</v>
      </c>
      <c r="C118" s="110"/>
      <c r="D118" s="24"/>
      <c r="E118" s="36">
        <v>31500</v>
      </c>
      <c r="F118" s="22"/>
      <c r="G118" s="34">
        <v>31500</v>
      </c>
      <c r="H118" s="22"/>
      <c r="I118" s="34">
        <v>0</v>
      </c>
      <c r="J118" s="35"/>
    </row>
    <row r="119" spans="1:13" s="5" customFormat="1" ht="32.25" customHeight="1" x14ac:dyDescent="0.25">
      <c r="A119" s="19">
        <v>3921</v>
      </c>
      <c r="B119" s="110" t="str">
        <f>VLOOKUP(A119,'Hoja1 (2)'!G76:M493,2,0)</f>
        <v>Impuestos y derechos.</v>
      </c>
      <c r="C119" s="110"/>
      <c r="D119" s="24"/>
      <c r="E119" s="36">
        <v>160000</v>
      </c>
      <c r="F119" s="22"/>
      <c r="G119" s="34">
        <v>160000</v>
      </c>
      <c r="H119" s="22"/>
      <c r="I119" s="34">
        <v>53632</v>
      </c>
      <c r="J119" s="35"/>
    </row>
    <row r="120" spans="1:13" s="5" customFormat="1" ht="32.25" customHeight="1" x14ac:dyDescent="0.25">
      <c r="A120" s="19">
        <v>3941</v>
      </c>
      <c r="B120" s="67"/>
      <c r="C120" s="68"/>
      <c r="D120" s="24"/>
      <c r="E120" s="36">
        <v>2087014</v>
      </c>
      <c r="F120" s="22"/>
      <c r="G120" s="34">
        <v>2087014</v>
      </c>
      <c r="H120" s="22"/>
      <c r="I120" s="34">
        <v>0</v>
      </c>
      <c r="J120" s="35"/>
    </row>
    <row r="121" spans="1:13" s="5" customFormat="1" ht="33" customHeight="1" x14ac:dyDescent="0.25">
      <c r="A121" s="19">
        <v>3969</v>
      </c>
      <c r="B121" s="110" t="str">
        <f>VLOOKUP(A121,'Hoja1 (2)'!G77:M494,2,0)</f>
        <v>Otros gastos por responsabilidades.</v>
      </c>
      <c r="C121" s="110"/>
      <c r="D121" s="24"/>
      <c r="E121" s="34">
        <v>58355</v>
      </c>
      <c r="F121" s="22"/>
      <c r="G121" s="34">
        <v>58355</v>
      </c>
      <c r="H121" s="22"/>
      <c r="I121" s="34">
        <v>2094.7399999999998</v>
      </c>
      <c r="J121" s="35"/>
    </row>
    <row r="122" spans="1:13" s="5" customFormat="1" ht="30.75" customHeight="1" x14ac:dyDescent="0.25">
      <c r="A122" s="19">
        <v>3981</v>
      </c>
      <c r="B122" s="110" t="str">
        <f>VLOOKUP(A122,'Hoja1 (2)'!G78:M495,2,0)</f>
        <v>Impuesto sobre nóminas.</v>
      </c>
      <c r="C122" s="110"/>
      <c r="D122" s="24"/>
      <c r="E122" s="34">
        <v>776106</v>
      </c>
      <c r="F122" s="22"/>
      <c r="G122" s="34">
        <v>776106</v>
      </c>
      <c r="H122" s="22"/>
      <c r="I122" s="34">
        <v>99051</v>
      </c>
      <c r="J122" s="35"/>
    </row>
    <row r="123" spans="1:13" s="5" customFormat="1" ht="43.5" customHeight="1" x14ac:dyDescent="0.25">
      <c r="A123" s="19">
        <v>3982</v>
      </c>
      <c r="B123" s="110" t="str">
        <f>VLOOKUP(A123,'Hoja1 (2)'!G79:M496,2,0)</f>
        <v>Otros impuestos derivados de una relación laboral.</v>
      </c>
      <c r="C123" s="110"/>
      <c r="D123" s="24"/>
      <c r="E123" s="34">
        <v>578067</v>
      </c>
      <c r="F123" s="22"/>
      <c r="G123" s="34">
        <v>578067</v>
      </c>
      <c r="H123" s="22"/>
      <c r="I123" s="34">
        <v>28197.98</v>
      </c>
      <c r="J123" s="35"/>
    </row>
    <row r="124" spans="1:13" s="5" customFormat="1" ht="12" x14ac:dyDescent="0.25"/>
    <row r="125" spans="1:13" s="5" customFormat="1" ht="12" x14ac:dyDescent="0.25"/>
    <row r="126" spans="1:13" s="5" customFormat="1" ht="15" customHeight="1" x14ac:dyDescent="0.25">
      <c r="A126" s="75" t="s">
        <v>459</v>
      </c>
      <c r="B126" s="75"/>
      <c r="C126" s="75" t="s">
        <v>460</v>
      </c>
      <c r="D126" s="75"/>
      <c r="E126" s="75"/>
      <c r="F126" s="75" t="s">
        <v>461</v>
      </c>
      <c r="G126" s="75"/>
      <c r="H126" s="75" t="s">
        <v>462</v>
      </c>
      <c r="I126" s="75"/>
      <c r="J126" s="90" t="s">
        <v>463</v>
      </c>
      <c r="K126" s="90"/>
      <c r="L126" s="90" t="s">
        <v>464</v>
      </c>
      <c r="M126" s="90"/>
    </row>
    <row r="127" spans="1:13" s="5" customFormat="1" ht="12" x14ac:dyDescent="0.25">
      <c r="A127" s="75"/>
      <c r="B127" s="75"/>
      <c r="C127" s="75"/>
      <c r="D127" s="75"/>
      <c r="E127" s="75"/>
      <c r="F127" s="75"/>
      <c r="G127" s="75"/>
      <c r="H127" s="75"/>
      <c r="I127" s="75"/>
      <c r="J127" s="90"/>
      <c r="K127" s="90"/>
      <c r="L127" s="90"/>
      <c r="M127" s="90"/>
    </row>
    <row r="128" spans="1:13" s="5" customFormat="1" ht="12" x14ac:dyDescent="0.25">
      <c r="A128" s="75"/>
      <c r="B128" s="75"/>
      <c r="C128" s="75"/>
      <c r="D128" s="75"/>
      <c r="E128" s="75"/>
      <c r="F128" s="75"/>
      <c r="G128" s="75"/>
      <c r="H128" s="75"/>
      <c r="I128" s="75"/>
      <c r="J128" s="90"/>
      <c r="K128" s="90"/>
      <c r="L128" s="90"/>
      <c r="M128" s="90"/>
    </row>
    <row r="129" spans="1:13" s="5" customFormat="1" ht="24" customHeight="1" x14ac:dyDescent="0.25">
      <c r="A129" s="48" t="s">
        <v>431</v>
      </c>
      <c r="B129" s="49"/>
      <c r="C129" s="96" t="s">
        <v>469</v>
      </c>
      <c r="D129" s="97"/>
      <c r="E129" s="98"/>
      <c r="F129" s="54" t="s">
        <v>432</v>
      </c>
      <c r="G129" s="55"/>
      <c r="H129" s="54" t="s">
        <v>432</v>
      </c>
      <c r="I129" s="55"/>
      <c r="J129" s="91" t="s">
        <v>437</v>
      </c>
      <c r="K129" s="92"/>
      <c r="L129" s="91" t="s">
        <v>437</v>
      </c>
      <c r="M129" s="92"/>
    </row>
    <row r="130" spans="1:13" s="5" customFormat="1" ht="21.75" customHeight="1" x14ac:dyDescent="0.25">
      <c r="A130" s="50"/>
      <c r="B130" s="51"/>
      <c r="C130" s="95"/>
      <c r="D130" s="99"/>
      <c r="E130" s="100"/>
      <c r="F130" s="56"/>
      <c r="G130" s="57"/>
      <c r="H130" s="56"/>
      <c r="I130" s="57"/>
      <c r="J130" s="92"/>
      <c r="K130" s="92"/>
      <c r="L130" s="92"/>
      <c r="M130" s="92"/>
    </row>
    <row r="131" spans="1:13" s="5" customFormat="1" ht="28.5" customHeight="1" x14ac:dyDescent="0.25">
      <c r="A131" s="50"/>
      <c r="B131" s="51"/>
      <c r="C131" s="95"/>
      <c r="D131" s="99"/>
      <c r="E131" s="100"/>
      <c r="F131" s="56"/>
      <c r="G131" s="57"/>
      <c r="H131" s="56"/>
      <c r="I131" s="57"/>
      <c r="J131" s="92"/>
      <c r="K131" s="92"/>
      <c r="L131" s="92"/>
      <c r="M131" s="92"/>
    </row>
    <row r="132" spans="1:13" s="5" customFormat="1" ht="30.75" customHeight="1" x14ac:dyDescent="0.25">
      <c r="A132" s="50"/>
      <c r="B132" s="51"/>
      <c r="C132" s="95"/>
      <c r="D132" s="99"/>
      <c r="E132" s="100"/>
      <c r="F132" s="56"/>
      <c r="G132" s="57"/>
      <c r="H132" s="56"/>
      <c r="I132" s="57"/>
      <c r="J132" s="92"/>
      <c r="K132" s="92"/>
      <c r="L132" s="92"/>
      <c r="M132" s="92"/>
    </row>
    <row r="133" spans="1:13" s="5" customFormat="1" ht="27.75" customHeight="1" x14ac:dyDescent="0.25">
      <c r="A133" s="52"/>
      <c r="B133" s="53"/>
      <c r="C133" s="101"/>
      <c r="D133" s="102"/>
      <c r="E133" s="103"/>
      <c r="F133" s="58"/>
      <c r="G133" s="59"/>
      <c r="H133" s="58"/>
      <c r="I133" s="59"/>
      <c r="J133" s="93"/>
      <c r="K133" s="93"/>
      <c r="L133" s="93"/>
      <c r="M133" s="93"/>
    </row>
    <row r="134" spans="1:13" s="5" customFormat="1" ht="12" x14ac:dyDescent="0.25"/>
    <row r="135" spans="1:13" s="5" customFormat="1" ht="12" x14ac:dyDescent="0.25"/>
    <row r="136" spans="1:13" s="5" customFormat="1" ht="12" x14ac:dyDescent="0.25">
      <c r="A136" s="41" t="s">
        <v>434</v>
      </c>
    </row>
    <row r="137" spans="1:13" s="5" customFormat="1" ht="12" x14ac:dyDescent="0.25">
      <c r="A137" s="41" t="s">
        <v>435</v>
      </c>
      <c r="B137" s="41"/>
      <c r="C137" s="41"/>
      <c r="D137" s="41"/>
      <c r="E137" s="41"/>
      <c r="F137" s="41"/>
    </row>
    <row r="138" spans="1:13" s="5" customFormat="1" ht="12" x14ac:dyDescent="0.25">
      <c r="A138" s="42" t="s">
        <v>475</v>
      </c>
      <c r="B138" s="42" t="s">
        <v>475</v>
      </c>
      <c r="C138" s="42"/>
      <c r="D138" s="42"/>
      <c r="E138" s="42"/>
      <c r="F138" s="42"/>
    </row>
    <row r="139" spans="1:13" s="5" customFormat="1" ht="12" x14ac:dyDescent="0.25">
      <c r="A139" s="42" t="s">
        <v>482</v>
      </c>
      <c r="B139" s="42" t="s">
        <v>482</v>
      </c>
      <c r="C139" s="42"/>
      <c r="D139" s="42"/>
      <c r="E139" s="42"/>
      <c r="F139" s="42"/>
    </row>
    <row r="140" spans="1:13" s="5" customFormat="1" ht="12" x14ac:dyDescent="0.25"/>
    <row r="141" spans="1:13" s="5" customFormat="1" ht="12" x14ac:dyDescent="0.25"/>
    <row r="142" spans="1:13" s="5" customFormat="1" ht="12" x14ac:dyDescent="0.25"/>
    <row r="143" spans="1:13" s="5" customFormat="1" ht="12" x14ac:dyDescent="0.25"/>
    <row r="144" spans="1:13" s="5" customFormat="1" ht="12" x14ac:dyDescent="0.25"/>
    <row r="145" s="5" customFormat="1" ht="12" x14ac:dyDescent="0.25"/>
    <row r="146" s="5" customFormat="1" ht="12" x14ac:dyDescent="0.25"/>
    <row r="147" s="5" customFormat="1" ht="12" x14ac:dyDescent="0.25"/>
    <row r="148" s="5" customFormat="1" ht="12" x14ac:dyDescent="0.25"/>
    <row r="149" s="5" customFormat="1" ht="12" x14ac:dyDescent="0.25"/>
    <row r="150" s="5" customFormat="1" ht="12" x14ac:dyDescent="0.25"/>
    <row r="151" s="5" customFormat="1" ht="12" x14ac:dyDescent="0.25"/>
    <row r="152" s="5" customFormat="1" ht="12" x14ac:dyDescent="0.25"/>
  </sheetData>
  <mergeCells count="191">
    <mergeCell ref="B120:C120"/>
    <mergeCell ref="A129:B133"/>
    <mergeCell ref="C129:E133"/>
    <mergeCell ref="F129:G133"/>
    <mergeCell ref="H129:I133"/>
    <mergeCell ref="J129:K133"/>
    <mergeCell ref="L129:M133"/>
    <mergeCell ref="A126:B128"/>
    <mergeCell ref="C126:E128"/>
    <mergeCell ref="F126:G128"/>
    <mergeCell ref="H126:I128"/>
    <mergeCell ref="J126:K128"/>
    <mergeCell ref="L126:M128"/>
    <mergeCell ref="B121:C121"/>
    <mergeCell ref="B122:C122"/>
    <mergeCell ref="B123:C123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5:C55"/>
    <mergeCell ref="B56:C56"/>
    <mergeCell ref="B57:C57"/>
    <mergeCell ref="B58:C58"/>
    <mergeCell ref="B59:C59"/>
    <mergeCell ref="B49:C49"/>
    <mergeCell ref="B50:C50"/>
    <mergeCell ref="B51:C51"/>
    <mergeCell ref="B52:C52"/>
    <mergeCell ref="B53:C53"/>
    <mergeCell ref="B54:C54"/>
    <mergeCell ref="B44:C44"/>
    <mergeCell ref="B45:C45"/>
    <mergeCell ref="B46:C46"/>
    <mergeCell ref="B47:C47"/>
    <mergeCell ref="B48:C48"/>
    <mergeCell ref="A40:I41"/>
    <mergeCell ref="A42:A43"/>
    <mergeCell ref="B42:C43"/>
    <mergeCell ref="D42:E43"/>
    <mergeCell ref="F42:G43"/>
    <mergeCell ref="H42:I43"/>
    <mergeCell ref="A36:B36"/>
    <mergeCell ref="C36:D36"/>
    <mergeCell ref="E36:F36"/>
    <mergeCell ref="G36:H36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5:I5"/>
    <mergeCell ref="A9:A11"/>
    <mergeCell ref="B9:C11"/>
    <mergeCell ref="A15:I15"/>
    <mergeCell ref="A16:B17"/>
    <mergeCell ref="C16:D17"/>
    <mergeCell ref="E16:F17"/>
    <mergeCell ref="G16:H17"/>
    <mergeCell ref="I16:I17"/>
    <mergeCell ref="A6:A8"/>
    <mergeCell ref="B6:C8"/>
    <mergeCell ref="D6:I6"/>
    <mergeCell ref="D7:D8"/>
    <mergeCell ref="E7:F8"/>
    <mergeCell ref="G7:G8"/>
    <mergeCell ref="H7:H8"/>
    <mergeCell ref="I7:I8"/>
  </mergeCells>
  <hyperlinks>
    <hyperlink ref="L129" r:id="rId1"/>
    <hyperlink ref="J129" r:id="rId2"/>
    <hyperlink ref="C129" r:id="rId3"/>
  </hyperlinks>
  <pageMargins left="0.39370078740157483" right="0.39370078740157483" top="0.19685039370078741" bottom="0.19685039370078741" header="0.31496062992125984" footer="0.31496062992125984"/>
  <pageSetup paperSize="9" scale="70" orientation="portrait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80" zoomScaleNormal="80" workbookViewId="0">
      <selection activeCell="J19" sqref="J19"/>
    </sheetView>
  </sheetViews>
  <sheetFormatPr baseColWidth="10" defaultRowHeight="14.4" x14ac:dyDescent="0.3"/>
  <cols>
    <col min="1" max="1" width="10.5546875" customWidth="1"/>
    <col min="3" max="3" width="19.6640625" customWidth="1"/>
    <col min="4" max="4" width="11.44140625" customWidth="1"/>
    <col min="5" max="5" width="17.6640625" customWidth="1"/>
    <col min="6" max="6" width="16.44140625" customWidth="1"/>
    <col min="7" max="7" width="17" customWidth="1"/>
    <col min="8" max="8" width="19.6640625" bestFit="1" customWidth="1"/>
    <col min="9" max="9" width="20.109375" customWidth="1"/>
    <col min="10" max="10" width="14.88671875" bestFit="1" customWidth="1"/>
    <col min="11" max="11" width="11.88671875" bestFit="1" customWidth="1"/>
  </cols>
  <sheetData>
    <row r="1" spans="1:11" s="2" customFormat="1" x14ac:dyDescent="0.3"/>
    <row r="2" spans="1:11" s="2" customFormat="1" x14ac:dyDescent="0.3"/>
    <row r="3" spans="1:11" s="2" customFormat="1" x14ac:dyDescent="0.3"/>
    <row r="4" spans="1:11" s="2" customFormat="1" x14ac:dyDescent="0.3"/>
    <row r="5" spans="1:11" s="2" customFormat="1" x14ac:dyDescent="0.3">
      <c r="A5" s="66" t="s">
        <v>438</v>
      </c>
      <c r="B5" s="66"/>
      <c r="C5" s="66"/>
      <c r="D5" s="66"/>
      <c r="E5" s="66"/>
      <c r="F5" s="66"/>
      <c r="G5" s="66"/>
      <c r="H5" s="66"/>
      <c r="I5" s="66"/>
    </row>
    <row r="6" spans="1:11" s="5" customFormat="1" ht="12" x14ac:dyDescent="0.25">
      <c r="A6" s="94" t="s">
        <v>439</v>
      </c>
      <c r="B6" s="75" t="s">
        <v>440</v>
      </c>
      <c r="C6" s="75"/>
      <c r="D6" s="85" t="s">
        <v>441</v>
      </c>
      <c r="E6" s="86"/>
      <c r="F6" s="86"/>
      <c r="G6" s="86"/>
      <c r="H6" s="86"/>
      <c r="I6" s="87"/>
    </row>
    <row r="7" spans="1:11" s="5" customFormat="1" ht="12" x14ac:dyDescent="0.25">
      <c r="A7" s="94"/>
      <c r="B7" s="75"/>
      <c r="C7" s="75"/>
      <c r="D7" s="75" t="s">
        <v>442</v>
      </c>
      <c r="E7" s="75" t="s">
        <v>443</v>
      </c>
      <c r="F7" s="75"/>
      <c r="G7" s="75" t="s">
        <v>444</v>
      </c>
      <c r="H7" s="75" t="s">
        <v>445</v>
      </c>
      <c r="I7" s="75" t="s">
        <v>446</v>
      </c>
      <c r="J7" s="6"/>
      <c r="K7" s="6"/>
    </row>
    <row r="8" spans="1:11" s="5" customFormat="1" ht="12" x14ac:dyDescent="0.25">
      <c r="A8" s="94"/>
      <c r="B8" s="75"/>
      <c r="C8" s="75"/>
      <c r="D8" s="75"/>
      <c r="E8" s="75"/>
      <c r="F8" s="75"/>
      <c r="G8" s="75"/>
      <c r="H8" s="75"/>
      <c r="I8" s="75"/>
      <c r="J8" s="6"/>
      <c r="K8" s="6"/>
    </row>
    <row r="9" spans="1:11" s="5" customFormat="1" ht="12" x14ac:dyDescent="0.25">
      <c r="A9" s="76">
        <v>2017</v>
      </c>
      <c r="B9" s="79" t="s">
        <v>436</v>
      </c>
      <c r="C9" s="80"/>
      <c r="D9" s="7">
        <v>1000</v>
      </c>
      <c r="E9" s="8" t="s">
        <v>1</v>
      </c>
      <c r="F9" s="9"/>
      <c r="G9" s="10">
        <v>60869431</v>
      </c>
      <c r="H9" s="10">
        <v>60869431</v>
      </c>
      <c r="I9" s="10">
        <v>24091943.25</v>
      </c>
    </row>
    <row r="10" spans="1:11" s="5" customFormat="1" ht="12" x14ac:dyDescent="0.25">
      <c r="A10" s="77"/>
      <c r="B10" s="81"/>
      <c r="C10" s="82"/>
      <c r="D10" s="7">
        <v>2000</v>
      </c>
      <c r="E10" s="8" t="s">
        <v>2</v>
      </c>
      <c r="F10" s="9"/>
      <c r="G10" s="10">
        <v>1902091</v>
      </c>
      <c r="H10" s="10">
        <v>1902091</v>
      </c>
      <c r="I10" s="10">
        <v>191855.82</v>
      </c>
    </row>
    <row r="11" spans="1:11" s="5" customFormat="1" ht="12" x14ac:dyDescent="0.25">
      <c r="A11" s="78"/>
      <c r="B11" s="83"/>
      <c r="C11" s="84"/>
      <c r="D11" s="7">
        <v>3000</v>
      </c>
      <c r="E11" s="8" t="s">
        <v>3</v>
      </c>
      <c r="F11" s="9"/>
      <c r="G11" s="10">
        <v>16382487</v>
      </c>
      <c r="H11" s="10">
        <v>16382487</v>
      </c>
      <c r="I11" s="10">
        <v>2464724.67</v>
      </c>
    </row>
    <row r="12" spans="1:11" s="5" customFormat="1" ht="12" x14ac:dyDescent="0.25"/>
    <row r="13" spans="1:11" s="5" customFormat="1" ht="12" x14ac:dyDescent="0.25"/>
    <row r="14" spans="1:11" s="5" customFormat="1" ht="12" x14ac:dyDescent="0.25"/>
    <row r="15" spans="1:11" s="5" customFormat="1" ht="12" x14ac:dyDescent="0.25">
      <c r="A15" s="89" t="s">
        <v>447</v>
      </c>
      <c r="B15" s="89"/>
      <c r="C15" s="89"/>
      <c r="D15" s="89"/>
      <c r="E15" s="89"/>
      <c r="F15" s="89"/>
      <c r="G15" s="89"/>
      <c r="H15" s="89"/>
      <c r="I15" s="89"/>
    </row>
    <row r="16" spans="1:11" s="5" customFormat="1" ht="12" x14ac:dyDescent="0.25">
      <c r="A16" s="94" t="s">
        <v>448</v>
      </c>
      <c r="B16" s="94"/>
      <c r="C16" s="75" t="s">
        <v>449</v>
      </c>
      <c r="D16" s="75"/>
      <c r="E16" s="75" t="s">
        <v>450</v>
      </c>
      <c r="F16" s="75"/>
      <c r="G16" s="75" t="s">
        <v>451</v>
      </c>
      <c r="H16" s="75"/>
      <c r="I16" s="88" t="s">
        <v>452</v>
      </c>
    </row>
    <row r="17" spans="1:9" s="5" customFormat="1" ht="12" x14ac:dyDescent="0.25">
      <c r="A17" s="94"/>
      <c r="B17" s="94"/>
      <c r="C17" s="75"/>
      <c r="D17" s="75"/>
      <c r="E17" s="75"/>
      <c r="F17" s="75"/>
      <c r="G17" s="75"/>
      <c r="H17" s="75"/>
      <c r="I17" s="88"/>
    </row>
    <row r="18" spans="1:9" s="5" customFormat="1" ht="12" x14ac:dyDescent="0.25">
      <c r="A18" s="104">
        <v>1100</v>
      </c>
      <c r="B18" s="105"/>
      <c r="C18" s="110" t="s">
        <v>414</v>
      </c>
      <c r="D18" s="110"/>
      <c r="E18" s="111">
        <v>6600728</v>
      </c>
      <c r="F18" s="111"/>
      <c r="G18" s="111">
        <v>6601006.9400000004</v>
      </c>
      <c r="H18" s="111"/>
      <c r="I18" s="28">
        <v>3044777.56</v>
      </c>
    </row>
    <row r="19" spans="1:9" s="5" customFormat="1" ht="12" x14ac:dyDescent="0.25">
      <c r="A19" s="104">
        <v>1200</v>
      </c>
      <c r="B19" s="105"/>
      <c r="C19" s="110" t="s">
        <v>415</v>
      </c>
      <c r="D19" s="110"/>
      <c r="E19" s="111">
        <v>34561781</v>
      </c>
      <c r="F19" s="111"/>
      <c r="G19" s="111">
        <v>34561781</v>
      </c>
      <c r="H19" s="111"/>
      <c r="I19" s="28">
        <v>14257936.01</v>
      </c>
    </row>
    <row r="20" spans="1:9" s="5" customFormat="1" ht="12" x14ac:dyDescent="0.25">
      <c r="A20" s="104">
        <v>1300</v>
      </c>
      <c r="B20" s="105"/>
      <c r="C20" s="110" t="s">
        <v>416</v>
      </c>
      <c r="D20" s="110"/>
      <c r="E20" s="111">
        <v>3271903</v>
      </c>
      <c r="F20" s="111"/>
      <c r="G20" s="111">
        <v>3271624.06</v>
      </c>
      <c r="H20" s="111"/>
      <c r="I20" s="28">
        <v>305840.05</v>
      </c>
    </row>
    <row r="21" spans="1:9" s="5" customFormat="1" ht="12" x14ac:dyDescent="0.25">
      <c r="A21" s="104">
        <v>1400</v>
      </c>
      <c r="B21" s="105"/>
      <c r="C21" s="110" t="s">
        <v>417</v>
      </c>
      <c r="D21" s="110"/>
      <c r="E21" s="111">
        <v>2131473</v>
      </c>
      <c r="F21" s="111"/>
      <c r="G21" s="111">
        <v>2131473</v>
      </c>
      <c r="H21" s="111"/>
      <c r="I21" s="28">
        <v>720253.56</v>
      </c>
    </row>
    <row r="22" spans="1:9" s="5" customFormat="1" ht="12" x14ac:dyDescent="0.25">
      <c r="A22" s="104">
        <v>1500</v>
      </c>
      <c r="B22" s="105"/>
      <c r="C22" s="110" t="s">
        <v>54</v>
      </c>
      <c r="D22" s="110"/>
      <c r="E22" s="111">
        <v>13903777</v>
      </c>
      <c r="F22" s="111"/>
      <c r="G22" s="111">
        <v>13903777</v>
      </c>
      <c r="H22" s="111"/>
      <c r="I22" s="28">
        <v>5658367.2699999996</v>
      </c>
    </row>
    <row r="23" spans="1:9" s="5" customFormat="1" ht="12" x14ac:dyDescent="0.25">
      <c r="A23" s="104">
        <v>1700</v>
      </c>
      <c r="B23" s="105"/>
      <c r="C23" s="110" t="s">
        <v>418</v>
      </c>
      <c r="D23" s="110"/>
      <c r="E23" s="111">
        <v>399769</v>
      </c>
      <c r="F23" s="111"/>
      <c r="G23" s="111">
        <v>399769</v>
      </c>
      <c r="H23" s="111"/>
      <c r="I23" s="28">
        <v>104768.8</v>
      </c>
    </row>
    <row r="24" spans="1:9" s="5" customFormat="1" ht="12" x14ac:dyDescent="0.25">
      <c r="A24" s="104">
        <v>2100</v>
      </c>
      <c r="B24" s="105"/>
      <c r="C24" s="110" t="s">
        <v>419</v>
      </c>
      <c r="D24" s="110"/>
      <c r="E24" s="111">
        <v>1131136</v>
      </c>
      <c r="F24" s="111"/>
      <c r="G24" s="111">
        <v>1131136</v>
      </c>
      <c r="H24" s="111"/>
      <c r="I24" s="28">
        <v>124528.08</v>
      </c>
    </row>
    <row r="25" spans="1:9" s="5" customFormat="1" ht="12" x14ac:dyDescent="0.25">
      <c r="A25" s="104">
        <v>2200</v>
      </c>
      <c r="B25" s="105"/>
      <c r="C25" s="110" t="s">
        <v>420</v>
      </c>
      <c r="D25" s="110"/>
      <c r="E25" s="111">
        <v>100000</v>
      </c>
      <c r="F25" s="111"/>
      <c r="G25" s="29"/>
      <c r="H25" s="30">
        <v>100000</v>
      </c>
      <c r="I25" s="28">
        <v>988</v>
      </c>
    </row>
    <row r="26" spans="1:9" s="5" customFormat="1" ht="12" x14ac:dyDescent="0.25">
      <c r="A26" s="104">
        <v>2400</v>
      </c>
      <c r="B26" s="105"/>
      <c r="C26" s="110" t="s">
        <v>421</v>
      </c>
      <c r="D26" s="110"/>
      <c r="E26" s="111">
        <v>194740</v>
      </c>
      <c r="F26" s="111"/>
      <c r="G26" s="29"/>
      <c r="H26" s="30">
        <v>194740</v>
      </c>
      <c r="I26" s="28">
        <v>12619.47</v>
      </c>
    </row>
    <row r="27" spans="1:9" s="5" customFormat="1" ht="12" x14ac:dyDescent="0.25">
      <c r="A27" s="104">
        <v>2500</v>
      </c>
      <c r="B27" s="105"/>
      <c r="C27" s="110" t="s">
        <v>422</v>
      </c>
      <c r="D27" s="110"/>
      <c r="E27" s="111">
        <v>15400</v>
      </c>
      <c r="F27" s="111"/>
      <c r="G27" s="29"/>
      <c r="H27" s="30">
        <v>15400</v>
      </c>
      <c r="I27" s="28">
        <v>0</v>
      </c>
    </row>
    <row r="28" spans="1:9" s="5" customFormat="1" ht="12" x14ac:dyDescent="0.25">
      <c r="A28" s="104">
        <v>2600</v>
      </c>
      <c r="B28" s="105"/>
      <c r="C28" s="110" t="s">
        <v>98</v>
      </c>
      <c r="D28" s="110"/>
      <c r="E28" s="111">
        <v>240000</v>
      </c>
      <c r="F28" s="111"/>
      <c r="G28" s="29"/>
      <c r="H28" s="30">
        <v>240000</v>
      </c>
      <c r="I28" s="28">
        <v>38872.11</v>
      </c>
    </row>
    <row r="29" spans="1:9" s="5" customFormat="1" ht="12" x14ac:dyDescent="0.25">
      <c r="A29" s="104">
        <v>2900</v>
      </c>
      <c r="B29" s="105"/>
      <c r="C29" s="110" t="s">
        <v>423</v>
      </c>
      <c r="D29" s="110"/>
      <c r="E29" s="111">
        <v>220815</v>
      </c>
      <c r="F29" s="111"/>
      <c r="G29" s="29"/>
      <c r="H29" s="30">
        <v>220815</v>
      </c>
      <c r="I29" s="28">
        <v>14848.16</v>
      </c>
    </row>
    <row r="30" spans="1:9" s="5" customFormat="1" ht="12" x14ac:dyDescent="0.25">
      <c r="A30" s="104">
        <v>3100</v>
      </c>
      <c r="B30" s="105"/>
      <c r="C30" s="110" t="s">
        <v>424</v>
      </c>
      <c r="D30" s="110"/>
      <c r="E30" s="111">
        <v>1895556</v>
      </c>
      <c r="F30" s="111"/>
      <c r="G30" s="111">
        <v>1895556</v>
      </c>
      <c r="H30" s="111"/>
      <c r="I30" s="28">
        <v>626112.48</v>
      </c>
    </row>
    <row r="31" spans="1:9" s="5" customFormat="1" ht="12" x14ac:dyDescent="0.25">
      <c r="A31" s="104">
        <v>3200</v>
      </c>
      <c r="B31" s="105"/>
      <c r="C31" s="110" t="s">
        <v>425</v>
      </c>
      <c r="D31" s="110"/>
      <c r="E31" s="111">
        <v>950000</v>
      </c>
      <c r="F31" s="111"/>
      <c r="G31" s="111">
        <v>950000</v>
      </c>
      <c r="H31" s="111"/>
      <c r="I31" s="28">
        <v>0</v>
      </c>
    </row>
    <row r="32" spans="1:9" s="5" customFormat="1" ht="12" x14ac:dyDescent="0.25">
      <c r="A32" s="104">
        <v>3300</v>
      </c>
      <c r="B32" s="105"/>
      <c r="C32" s="110" t="s">
        <v>426</v>
      </c>
      <c r="D32" s="110"/>
      <c r="E32" s="111">
        <v>6950720</v>
      </c>
      <c r="F32" s="111"/>
      <c r="G32" s="111">
        <v>6950720</v>
      </c>
      <c r="H32" s="111"/>
      <c r="I32" s="28">
        <v>766479.88</v>
      </c>
    </row>
    <row r="33" spans="1:10" s="5" customFormat="1" ht="12" x14ac:dyDescent="0.25">
      <c r="A33" s="104">
        <v>3400</v>
      </c>
      <c r="B33" s="105"/>
      <c r="C33" s="110" t="s">
        <v>427</v>
      </c>
      <c r="D33" s="110"/>
      <c r="E33" s="111">
        <v>239804</v>
      </c>
      <c r="F33" s="111"/>
      <c r="G33" s="111">
        <v>239804</v>
      </c>
      <c r="H33" s="111"/>
      <c r="I33" s="28">
        <v>96312.51</v>
      </c>
    </row>
    <row r="34" spans="1:10" s="5" customFormat="1" ht="12" x14ac:dyDescent="0.25">
      <c r="A34" s="104">
        <v>3500</v>
      </c>
      <c r="B34" s="105"/>
      <c r="C34" s="110" t="s">
        <v>428</v>
      </c>
      <c r="D34" s="110"/>
      <c r="E34" s="111">
        <v>2605865</v>
      </c>
      <c r="F34" s="111"/>
      <c r="G34" s="111">
        <v>2605865</v>
      </c>
      <c r="H34" s="111"/>
      <c r="I34" s="28">
        <v>592405.25</v>
      </c>
    </row>
    <row r="35" spans="1:10" s="5" customFormat="1" ht="12" x14ac:dyDescent="0.25">
      <c r="A35" s="104">
        <v>3700</v>
      </c>
      <c r="B35" s="105"/>
      <c r="C35" s="110" t="s">
        <v>429</v>
      </c>
      <c r="D35" s="110"/>
      <c r="E35" s="111">
        <v>49500</v>
      </c>
      <c r="F35" s="111"/>
      <c r="G35" s="111">
        <v>49500</v>
      </c>
      <c r="H35" s="111"/>
      <c r="I35" s="28">
        <v>21750</v>
      </c>
    </row>
    <row r="36" spans="1:10" s="5" customFormat="1" ht="12" x14ac:dyDescent="0.25">
      <c r="A36" s="104">
        <v>3900</v>
      </c>
      <c r="B36" s="105"/>
      <c r="C36" s="110" t="s">
        <v>215</v>
      </c>
      <c r="D36" s="110"/>
      <c r="E36" s="111">
        <v>3691042</v>
      </c>
      <c r="F36" s="111"/>
      <c r="G36" s="111">
        <v>3691042</v>
      </c>
      <c r="H36" s="111"/>
      <c r="I36" s="31">
        <v>361664.55</v>
      </c>
    </row>
    <row r="37" spans="1:10" s="5" customFormat="1" ht="12" x14ac:dyDescent="0.25">
      <c r="I37" s="32"/>
    </row>
    <row r="38" spans="1:10" s="5" customFormat="1" ht="12" x14ac:dyDescent="0.25"/>
    <row r="39" spans="1:10" s="5" customFormat="1" ht="12" x14ac:dyDescent="0.25"/>
    <row r="40" spans="1:10" s="5" customFormat="1" ht="12" x14ac:dyDescent="0.25">
      <c r="A40" s="69" t="s">
        <v>453</v>
      </c>
      <c r="B40" s="70"/>
      <c r="C40" s="70"/>
      <c r="D40" s="70"/>
      <c r="E40" s="70"/>
      <c r="F40" s="70"/>
      <c r="G40" s="70"/>
      <c r="H40" s="70"/>
      <c r="I40" s="71"/>
    </row>
    <row r="41" spans="1:10" s="5" customFormat="1" ht="12" x14ac:dyDescent="0.25">
      <c r="A41" s="72"/>
      <c r="B41" s="73"/>
      <c r="C41" s="73"/>
      <c r="D41" s="73"/>
      <c r="E41" s="73"/>
      <c r="F41" s="73"/>
      <c r="G41" s="73"/>
      <c r="H41" s="73"/>
      <c r="I41" s="74"/>
    </row>
    <row r="42" spans="1:10" s="5" customFormat="1" ht="12" x14ac:dyDescent="0.25">
      <c r="A42" s="75" t="s">
        <v>454</v>
      </c>
      <c r="B42" s="75" t="s">
        <v>455</v>
      </c>
      <c r="C42" s="75"/>
      <c r="D42" s="75" t="s">
        <v>456</v>
      </c>
      <c r="E42" s="75"/>
      <c r="F42" s="75" t="s">
        <v>457</v>
      </c>
      <c r="G42" s="75"/>
      <c r="H42" s="75" t="s">
        <v>458</v>
      </c>
      <c r="I42" s="75"/>
    </row>
    <row r="43" spans="1:10" s="5" customFormat="1" ht="12" x14ac:dyDescent="0.25">
      <c r="A43" s="75"/>
      <c r="B43" s="75"/>
      <c r="C43" s="75"/>
      <c r="D43" s="75"/>
      <c r="E43" s="75"/>
      <c r="F43" s="75"/>
      <c r="G43" s="75"/>
      <c r="H43" s="75"/>
      <c r="I43" s="75"/>
    </row>
    <row r="44" spans="1:10" s="5" customFormat="1" ht="12" x14ac:dyDescent="0.25">
      <c r="A44" s="33">
        <v>1131</v>
      </c>
      <c r="B44" s="110" t="str">
        <f>VLOOKUP(A44,'Hoja1 (2)'!G2:M419,2,0)</f>
        <v>Sueldos base al personal permanente.</v>
      </c>
      <c r="C44" s="110"/>
      <c r="D44" s="20"/>
      <c r="E44" s="36">
        <v>6402452</v>
      </c>
      <c r="F44" s="22"/>
      <c r="G44" s="34">
        <v>6402452</v>
      </c>
      <c r="H44" s="20"/>
      <c r="I44" s="34">
        <v>2945414.62</v>
      </c>
      <c r="J44" s="35"/>
    </row>
    <row r="45" spans="1:10" s="5" customFormat="1" ht="12" x14ac:dyDescent="0.25">
      <c r="A45" s="19">
        <v>1132</v>
      </c>
      <c r="B45" s="110" t="str">
        <f>VLOOKUP(A45,'Hoja1 (2)'!G3:M420,2,0)</f>
        <v>Sueldos al personal a lista de raya base.</v>
      </c>
      <c r="C45" s="110"/>
      <c r="D45" s="20"/>
      <c r="E45" s="36">
        <v>198276</v>
      </c>
      <c r="F45" s="22"/>
      <c r="G45" s="34">
        <v>198276</v>
      </c>
      <c r="H45" s="22"/>
      <c r="I45" s="34">
        <v>99362.94</v>
      </c>
      <c r="J45" s="35"/>
    </row>
    <row r="46" spans="1:10" s="5" customFormat="1" ht="12" x14ac:dyDescent="0.25">
      <c r="A46" s="19">
        <v>1211</v>
      </c>
      <c r="B46" s="110" t="str">
        <f>VLOOKUP(A46,'Hoja1 (2)'!G4:M421,2,0)</f>
        <v>Honorarios asimilables a salarios.</v>
      </c>
      <c r="C46" s="110"/>
      <c r="D46" s="20"/>
      <c r="E46" s="34">
        <v>31109000</v>
      </c>
      <c r="F46" s="22"/>
      <c r="G46" s="34">
        <v>31109000</v>
      </c>
      <c r="H46" s="22"/>
      <c r="I46" s="34">
        <v>12863650</v>
      </c>
      <c r="J46" s="35"/>
    </row>
    <row r="47" spans="1:10" s="5" customFormat="1" ht="12" x14ac:dyDescent="0.25">
      <c r="A47" s="19">
        <v>1221</v>
      </c>
      <c r="B47" s="110" t="str">
        <f>VLOOKUP(A47,'Hoja1 (2)'!G5:M422,2,0)</f>
        <v>Sueldos base al personal eventual.</v>
      </c>
      <c r="C47" s="110"/>
      <c r="D47" s="20"/>
      <c r="E47" s="36">
        <v>3452781</v>
      </c>
      <c r="F47" s="22"/>
      <c r="G47" s="34">
        <v>3452781</v>
      </c>
      <c r="H47" s="22"/>
      <c r="I47" s="34">
        <v>1394286.01</v>
      </c>
      <c r="J47" s="35"/>
    </row>
    <row r="48" spans="1:10" s="5" customFormat="1" ht="12" x14ac:dyDescent="0.25">
      <c r="A48" s="19">
        <v>1311</v>
      </c>
      <c r="B48" s="110" t="str">
        <f>VLOOKUP(A48,'Hoja1 (2)'!G6:M423,2,0)</f>
        <v>Prima quinquenal por años de servicios efectivos prestados.</v>
      </c>
      <c r="C48" s="110"/>
      <c r="D48" s="20"/>
      <c r="E48" s="36">
        <v>58368</v>
      </c>
      <c r="F48" s="22"/>
      <c r="G48" s="34">
        <v>58368</v>
      </c>
      <c r="H48" s="22"/>
      <c r="I48" s="34">
        <v>27090.5</v>
      </c>
      <c r="J48" s="35"/>
    </row>
    <row r="49" spans="1:10" s="5" customFormat="1" ht="12" x14ac:dyDescent="0.25">
      <c r="A49" s="19">
        <v>1321</v>
      </c>
      <c r="B49" s="110" t="str">
        <f>VLOOKUP(A49,'Hoja1 (2)'!G7:M424,2,0)</f>
        <v>Prima de vacaciones.</v>
      </c>
      <c r="C49" s="110"/>
      <c r="D49" s="24"/>
      <c r="E49" s="36">
        <v>191390</v>
      </c>
      <c r="F49" s="22"/>
      <c r="G49" s="34">
        <v>191390</v>
      </c>
      <c r="H49" s="22"/>
      <c r="I49" s="34">
        <v>80411.08</v>
      </c>
      <c r="J49" s="35"/>
    </row>
    <row r="50" spans="1:10" s="5" customFormat="1" ht="12" x14ac:dyDescent="0.25">
      <c r="A50" s="19">
        <v>1323</v>
      </c>
      <c r="B50" s="110" t="str">
        <f>VLOOKUP(A50,'Hoja1 (2)'!G8:M425,2,0)</f>
        <v>Gratificación de fin de año.</v>
      </c>
      <c r="C50" s="110"/>
      <c r="D50" s="24"/>
      <c r="E50" s="34">
        <v>2304763</v>
      </c>
      <c r="F50" s="22"/>
      <c r="G50" s="34">
        <v>2304763</v>
      </c>
      <c r="H50" s="22"/>
      <c r="I50" s="34">
        <v>20749.37</v>
      </c>
      <c r="J50" s="35"/>
    </row>
    <row r="51" spans="1:10" s="5" customFormat="1" ht="12" x14ac:dyDescent="0.25">
      <c r="A51" s="19">
        <v>1331</v>
      </c>
      <c r="B51" s="110" t="str">
        <f>VLOOKUP(A51,'Hoja1 (2)'!G9:M426,2,0)</f>
        <v>Horas extraordinarias.</v>
      </c>
      <c r="C51" s="110"/>
      <c r="D51" s="24"/>
      <c r="E51" s="36">
        <v>452751</v>
      </c>
      <c r="F51" s="22"/>
      <c r="G51" s="34">
        <v>452751</v>
      </c>
      <c r="H51" s="22"/>
      <c r="I51" s="34">
        <v>132037.42000000001</v>
      </c>
      <c r="J51" s="35"/>
    </row>
    <row r="52" spans="1:10" s="5" customFormat="1" ht="12" x14ac:dyDescent="0.25">
      <c r="A52" s="19">
        <v>1341</v>
      </c>
      <c r="B52" s="110" t="str">
        <f>VLOOKUP(A52,'Hoja1 (2)'!G10:M427,2,0)</f>
        <v>Compensaciones.</v>
      </c>
      <c r="C52" s="110"/>
      <c r="D52" s="24"/>
      <c r="E52" s="36">
        <v>45000</v>
      </c>
      <c r="F52" s="22"/>
      <c r="G52" s="34">
        <v>45000</v>
      </c>
      <c r="H52" s="22"/>
      <c r="I52" s="34">
        <v>45551.68</v>
      </c>
      <c r="J52" s="35"/>
    </row>
    <row r="53" spans="1:10" s="5" customFormat="1" ht="12" x14ac:dyDescent="0.25">
      <c r="A53" s="19">
        <v>1342</v>
      </c>
      <c r="B53" s="110" t="str">
        <f>VLOOKUP(A53,'Hoja1 (2)'!G11:M428,2,0)</f>
        <v>Compensaciones por servicios eventuales.</v>
      </c>
      <c r="C53" s="110"/>
      <c r="D53" s="24"/>
      <c r="E53" s="36">
        <v>219631</v>
      </c>
      <c r="F53" s="22"/>
      <c r="G53" s="34">
        <v>219631</v>
      </c>
      <c r="H53" s="22"/>
      <c r="I53" s="34">
        <v>0</v>
      </c>
      <c r="J53" s="35"/>
    </row>
    <row r="54" spans="1:10" s="5" customFormat="1" ht="12" x14ac:dyDescent="0.25">
      <c r="A54" s="19">
        <v>1411</v>
      </c>
      <c r="B54" s="110" t="str">
        <f>VLOOKUP(A54,'Hoja1 (2)'!G12:M429,2,0)</f>
        <v>Aportaciones a instituciones de seguridad social.</v>
      </c>
      <c r="C54" s="110"/>
      <c r="D54" s="24"/>
      <c r="E54" s="34">
        <v>866232</v>
      </c>
      <c r="F54" s="22"/>
      <c r="G54" s="34">
        <v>866232</v>
      </c>
      <c r="H54" s="22"/>
      <c r="I54" s="34">
        <v>384318.2</v>
      </c>
      <c r="J54" s="35"/>
    </row>
    <row r="55" spans="1:10" s="5" customFormat="1" ht="12" x14ac:dyDescent="0.25">
      <c r="A55" s="19">
        <v>1421</v>
      </c>
      <c r="B55" s="110" t="str">
        <f>VLOOKUP(A55,'Hoja1 (2)'!G13:M430,2,0)</f>
        <v>Aportaciones a fondos de vivienda.</v>
      </c>
      <c r="C55" s="110"/>
      <c r="D55" s="24"/>
      <c r="E55" s="34">
        <v>348656</v>
      </c>
      <c r="F55" s="22"/>
      <c r="G55" s="34">
        <v>348656</v>
      </c>
      <c r="H55" s="22"/>
      <c r="I55" s="34">
        <v>106227.29</v>
      </c>
      <c r="J55" s="35"/>
    </row>
    <row r="56" spans="1:10" s="5" customFormat="1" ht="12" x14ac:dyDescent="0.25">
      <c r="A56" s="19">
        <v>1431</v>
      </c>
      <c r="B56" s="110" t="str">
        <f>VLOOKUP(A56,'Hoja1 (2)'!G14:M431,2,0)</f>
        <v>Aportaciones al sistema para el retiro o a la administradora de fondos para el retiro y ahorro solidario.</v>
      </c>
      <c r="C56" s="110"/>
      <c r="D56" s="24"/>
      <c r="E56" s="36">
        <v>352499</v>
      </c>
      <c r="F56" s="22"/>
      <c r="G56" s="34">
        <v>352499</v>
      </c>
      <c r="H56" s="22"/>
      <c r="I56" s="34">
        <v>141362.78</v>
      </c>
      <c r="J56" s="35"/>
    </row>
    <row r="57" spans="1:10" s="5" customFormat="1" ht="12" x14ac:dyDescent="0.25">
      <c r="A57" s="19">
        <v>1441</v>
      </c>
      <c r="B57" s="110" t="str">
        <f>VLOOKUP(A57,'Hoja1 (2)'!G15:M432,2,0)</f>
        <v>Primas por seguro de vida del personal civil.</v>
      </c>
      <c r="C57" s="110"/>
      <c r="D57" s="24"/>
      <c r="E57" s="36">
        <v>528916</v>
      </c>
      <c r="F57" s="22"/>
      <c r="G57" s="34">
        <v>528916</v>
      </c>
      <c r="H57" s="22"/>
      <c r="I57" s="34">
        <v>82651.94</v>
      </c>
      <c r="J57" s="35"/>
    </row>
    <row r="58" spans="1:10" s="5" customFormat="1" ht="12" x14ac:dyDescent="0.25">
      <c r="A58" s="19">
        <v>1443</v>
      </c>
      <c r="B58" s="110" t="str">
        <f>VLOOKUP(A58,'Hoja1 (2)'!G16:M433,2,0)</f>
        <v>Primas por seguro de retiro del personal al servicio de las unidades responsables del gasto del Distrito Federal.</v>
      </c>
      <c r="C58" s="110"/>
      <c r="D58" s="24"/>
      <c r="E58" s="36">
        <v>35170</v>
      </c>
      <c r="F58" s="22"/>
      <c r="G58" s="34">
        <v>35170</v>
      </c>
      <c r="H58" s="22"/>
      <c r="I58" s="34">
        <v>5693.35</v>
      </c>
      <c r="J58" s="35"/>
    </row>
    <row r="59" spans="1:10" s="5" customFormat="1" ht="12" x14ac:dyDescent="0.25">
      <c r="A59" s="19">
        <v>1511</v>
      </c>
      <c r="B59" s="110" t="str">
        <f>VLOOKUP(A59,'Hoja1 (2)'!G17:M434,2,0)</f>
        <v>Cuotas para el fondo de ahorro y fondo de trabajo.</v>
      </c>
      <c r="C59" s="110"/>
      <c r="D59" s="24"/>
      <c r="E59" s="36">
        <v>340295</v>
      </c>
      <c r="F59" s="22"/>
      <c r="G59" s="34">
        <v>340295</v>
      </c>
      <c r="H59" s="22"/>
      <c r="I59" s="34">
        <v>64953.2</v>
      </c>
      <c r="J59" s="35"/>
    </row>
    <row r="60" spans="1:10" s="5" customFormat="1" ht="12" x14ac:dyDescent="0.25">
      <c r="A60" s="19">
        <v>1541</v>
      </c>
      <c r="B60" s="110" t="str">
        <f>VLOOKUP(A60,'Hoja1 (2)'!G18:M435,2,0)</f>
        <v>Vales.</v>
      </c>
      <c r="C60" s="110"/>
      <c r="D60" s="24"/>
      <c r="E60" s="34">
        <v>838225</v>
      </c>
      <c r="F60" s="22"/>
      <c r="G60" s="34">
        <v>838225</v>
      </c>
      <c r="H60" s="22"/>
      <c r="I60" s="34">
        <v>56000</v>
      </c>
      <c r="J60" s="35"/>
    </row>
    <row r="61" spans="1:10" s="5" customFormat="1" ht="12" x14ac:dyDescent="0.25">
      <c r="A61" s="19">
        <v>1542</v>
      </c>
      <c r="B61" s="110" t="str">
        <f>VLOOKUP(A61,'Hoja1 (2)'!G19:M436,2,0)</f>
        <v>Apoyo económico por defunción de familiares directos.</v>
      </c>
      <c r="C61" s="110"/>
      <c r="D61" s="24"/>
      <c r="E61" s="36">
        <v>20000</v>
      </c>
      <c r="F61" s="22"/>
      <c r="G61" s="34">
        <v>20000</v>
      </c>
      <c r="H61" s="22"/>
      <c r="I61" s="34">
        <v>4328.34</v>
      </c>
      <c r="J61" s="35"/>
    </row>
    <row r="62" spans="1:10" s="5" customFormat="1" ht="12" x14ac:dyDescent="0.25">
      <c r="A62" s="19">
        <v>1544</v>
      </c>
      <c r="B62" s="110" t="str">
        <f>VLOOKUP(A62,'Hoja1 (2)'!G20:M437,2,0)</f>
        <v>Asignaciones para requerimiento de cargos de servidores públicos de nivel técnico operativo, de confianza y personal de la rama médica.</v>
      </c>
      <c r="C62" s="110"/>
      <c r="D62" s="24"/>
      <c r="E62" s="36">
        <v>460000</v>
      </c>
      <c r="F62" s="22"/>
      <c r="G62" s="34">
        <v>460000</v>
      </c>
      <c r="H62" s="22"/>
      <c r="I62" s="34">
        <v>171399.87</v>
      </c>
      <c r="J62" s="35"/>
    </row>
    <row r="63" spans="1:10" s="5" customFormat="1" ht="12" x14ac:dyDescent="0.25">
      <c r="A63" s="19">
        <v>1545</v>
      </c>
      <c r="B63" s="110" t="str">
        <f>VLOOKUP(A63,'Hoja1 (2)'!G21:M438,2,0)</f>
        <v>Asignaciones para prestaciones a personal sindicalizado y no sindicalizado.</v>
      </c>
      <c r="C63" s="110"/>
      <c r="D63" s="24"/>
      <c r="E63" s="34">
        <v>332005</v>
      </c>
      <c r="F63" s="22"/>
      <c r="G63" s="34">
        <v>332005</v>
      </c>
      <c r="H63" s="22"/>
      <c r="I63" s="34">
        <v>106849.81</v>
      </c>
      <c r="J63" s="35"/>
    </row>
    <row r="64" spans="1:10" s="5" customFormat="1" ht="12" x14ac:dyDescent="0.25">
      <c r="A64" s="19">
        <v>1546</v>
      </c>
      <c r="B64" s="110" t="str">
        <f>VLOOKUP(A64,'Hoja1 (2)'!G22:M439,2,0)</f>
        <v>Otras prestaciones contractuales.</v>
      </c>
      <c r="C64" s="110"/>
      <c r="D64" s="24"/>
      <c r="E64" s="36">
        <v>393000</v>
      </c>
      <c r="F64" s="22"/>
      <c r="G64" s="34">
        <v>393000</v>
      </c>
      <c r="H64" s="22"/>
      <c r="I64" s="34">
        <v>184500</v>
      </c>
      <c r="J64" s="35"/>
    </row>
    <row r="65" spans="1:10" s="5" customFormat="1" ht="12" x14ac:dyDescent="0.25">
      <c r="A65" s="19">
        <v>1547</v>
      </c>
      <c r="B65" s="110" t="str">
        <f>VLOOKUP(A65,'Hoja1 (2)'!G23:M440,2,0)</f>
        <v>Asignaciones conmemorativas.</v>
      </c>
      <c r="C65" s="110"/>
      <c r="D65" s="24"/>
      <c r="E65" s="34">
        <v>24500</v>
      </c>
      <c r="F65" s="22"/>
      <c r="G65" s="34">
        <v>24500</v>
      </c>
      <c r="H65" s="22"/>
      <c r="I65" s="34">
        <v>16500</v>
      </c>
      <c r="J65" s="35"/>
    </row>
    <row r="66" spans="1:10" s="5" customFormat="1" ht="12" x14ac:dyDescent="0.25">
      <c r="A66" s="19">
        <v>1548</v>
      </c>
      <c r="B66" s="110" t="str">
        <f>VLOOKUP(A66,'Hoja1 (2)'!G24:M441,2,0)</f>
        <v>Asignaciones para pago de antigüedad.</v>
      </c>
      <c r="C66" s="110"/>
      <c r="D66" s="24"/>
      <c r="E66" s="36">
        <v>500000</v>
      </c>
      <c r="F66" s="22"/>
      <c r="G66" s="34">
        <v>500000</v>
      </c>
      <c r="H66" s="22"/>
      <c r="I66" s="34">
        <v>410526.05</v>
      </c>
      <c r="J66" s="35"/>
    </row>
    <row r="67" spans="1:10" s="5" customFormat="1" ht="12" x14ac:dyDescent="0.25">
      <c r="A67" s="19">
        <v>1551</v>
      </c>
      <c r="B67" s="110" t="str">
        <f>VLOOKUP(A67,'Hoja1 (2)'!G25:M442,2,0)</f>
        <v>Apoyos a la capacitación de los servidores públicos.</v>
      </c>
      <c r="C67" s="110"/>
      <c r="D67" s="24"/>
      <c r="E67" s="36">
        <v>3000</v>
      </c>
      <c r="F67" s="22"/>
      <c r="G67" s="34">
        <v>3000</v>
      </c>
      <c r="H67" s="22"/>
      <c r="I67" s="34">
        <v>1200</v>
      </c>
      <c r="J67" s="35"/>
    </row>
    <row r="68" spans="1:10" s="5" customFormat="1" ht="12" x14ac:dyDescent="0.25">
      <c r="A68" s="19">
        <v>1591</v>
      </c>
      <c r="B68" s="110" t="str">
        <f>VLOOKUP(A68,'Hoja1 (2)'!G26:M443,2,0)</f>
        <v>Asignaciones para requerimiento de cargos de servidores públicos superiores y de mandos medios así como de líderes coordinadores y enlaces.</v>
      </c>
      <c r="C68" s="110"/>
      <c r="D68" s="24"/>
      <c r="E68" s="36">
        <v>10510352</v>
      </c>
      <c r="F68" s="22"/>
      <c r="G68" s="34">
        <v>10510352</v>
      </c>
      <c r="H68" s="22"/>
      <c r="I68" s="34">
        <v>4421385</v>
      </c>
      <c r="J68" s="35"/>
    </row>
    <row r="69" spans="1:10" s="5" customFormat="1" ht="12" x14ac:dyDescent="0.25">
      <c r="A69" s="19">
        <v>1593</v>
      </c>
      <c r="B69" s="110" t="str">
        <f>VLOOKUP(A69,'Hoja1 (2)'!G27:M444,2,0)</f>
        <v>Becas a hijos de trabajadores.</v>
      </c>
      <c r="C69" s="110"/>
      <c r="D69" s="24"/>
      <c r="E69" s="36">
        <v>60000</v>
      </c>
      <c r="F69" s="22"/>
      <c r="G69" s="34">
        <v>60000</v>
      </c>
      <c r="H69" s="22"/>
      <c r="I69" s="34">
        <v>26190</v>
      </c>
      <c r="J69" s="35"/>
    </row>
    <row r="70" spans="1:10" s="5" customFormat="1" ht="12" x14ac:dyDescent="0.25">
      <c r="A70" s="19">
        <v>1599</v>
      </c>
      <c r="B70" s="110" t="str">
        <f>VLOOKUP(A70,'Hoja1 (2)'!G28:M445,2,0)</f>
        <v>Otras prestaciones sociales y económicas.</v>
      </c>
      <c r="C70" s="110"/>
      <c r="D70" s="24"/>
      <c r="E70" s="36">
        <v>422400</v>
      </c>
      <c r="F70" s="22"/>
      <c r="G70" s="34">
        <v>422400</v>
      </c>
      <c r="H70" s="22"/>
      <c r="I70" s="34">
        <v>194535</v>
      </c>
      <c r="J70" s="35"/>
    </row>
    <row r="71" spans="1:10" s="5" customFormat="1" ht="12" x14ac:dyDescent="0.25">
      <c r="A71" s="19">
        <v>1711</v>
      </c>
      <c r="B71" s="110" t="str">
        <f>VLOOKUP(A71,'Hoja1 (2)'!G29:M446,2,0)</f>
        <v>Estímulos por productividad, eficiencia y calidad en el desempeño.</v>
      </c>
      <c r="C71" s="110"/>
      <c r="D71" s="24"/>
      <c r="E71" s="36">
        <v>30285</v>
      </c>
      <c r="F71" s="22"/>
      <c r="G71" s="34">
        <v>30285</v>
      </c>
      <c r="H71" s="22"/>
      <c r="I71" s="34">
        <v>0</v>
      </c>
      <c r="J71" s="35"/>
    </row>
    <row r="72" spans="1:10" s="5" customFormat="1" ht="12" x14ac:dyDescent="0.25">
      <c r="A72" s="19">
        <v>1713</v>
      </c>
      <c r="B72" s="110" t="str">
        <f>VLOOKUP(A72,'Hoja1 (2)'!G30:M447,2,0)</f>
        <v>Premio de antigüedad.</v>
      </c>
      <c r="C72" s="110"/>
      <c r="D72" s="24"/>
      <c r="E72" s="36">
        <v>145000</v>
      </c>
      <c r="F72" s="22"/>
      <c r="G72" s="34">
        <v>145000</v>
      </c>
      <c r="H72" s="22"/>
      <c r="I72" s="34">
        <v>0</v>
      </c>
      <c r="J72" s="35"/>
    </row>
    <row r="73" spans="1:10" s="5" customFormat="1" ht="12" x14ac:dyDescent="0.25">
      <c r="A73" s="19">
        <v>1714</v>
      </c>
      <c r="B73" s="110" t="str">
        <f>VLOOKUP(A73,'Hoja1 (2)'!G31:M448,2,0)</f>
        <v>Premio de asistencia.</v>
      </c>
      <c r="C73" s="110"/>
      <c r="D73" s="24"/>
      <c r="E73" s="36">
        <v>221484</v>
      </c>
      <c r="F73" s="22"/>
      <c r="G73" s="34">
        <v>221484</v>
      </c>
      <c r="H73" s="22"/>
      <c r="I73" s="34">
        <v>104768.8</v>
      </c>
      <c r="J73" s="35"/>
    </row>
    <row r="74" spans="1:10" s="5" customFormat="1" ht="12" x14ac:dyDescent="0.25">
      <c r="A74" s="19">
        <v>1719</v>
      </c>
      <c r="B74" s="110" t="str">
        <f>VLOOKUP(A74,'Hoja1 (2)'!G32:M449,2,0)</f>
        <v>Otros estímulos.</v>
      </c>
      <c r="C74" s="110"/>
      <c r="D74" s="24"/>
      <c r="E74" s="36">
        <v>3000</v>
      </c>
      <c r="F74" s="22"/>
      <c r="G74" s="34">
        <v>3000</v>
      </c>
      <c r="H74" s="22"/>
      <c r="I74" s="34">
        <v>0</v>
      </c>
      <c r="J74" s="35"/>
    </row>
    <row r="75" spans="1:10" s="5" customFormat="1" ht="12" x14ac:dyDescent="0.25">
      <c r="A75" s="19">
        <v>2111</v>
      </c>
      <c r="B75" s="110" t="str">
        <f>VLOOKUP(A75,'Hoja1 (2)'!G33:M450,2,0)</f>
        <v>Materiales, útiles y equipos menores de oficina.</v>
      </c>
      <c r="C75" s="110"/>
      <c r="D75" s="24"/>
      <c r="E75" s="34">
        <v>512136</v>
      </c>
      <c r="F75" s="22"/>
      <c r="G75" s="34">
        <v>512136</v>
      </c>
      <c r="H75" s="22"/>
      <c r="I75" s="34">
        <v>8304.2000000000007</v>
      </c>
      <c r="J75" s="35"/>
    </row>
    <row r="76" spans="1:10" s="5" customFormat="1" ht="12" x14ac:dyDescent="0.25">
      <c r="A76" s="19">
        <v>2141</v>
      </c>
      <c r="B76" s="110" t="str">
        <f>VLOOKUP(A76,'Hoja1 (2)'!G34:M451,2,0)</f>
        <v>Materiales, útiles y equipos menores de tecnologías de la información y comunicaciones.</v>
      </c>
      <c r="C76" s="110"/>
      <c r="D76" s="24"/>
      <c r="E76" s="34">
        <v>605000</v>
      </c>
      <c r="F76" s="22"/>
      <c r="G76" s="34">
        <v>605000</v>
      </c>
      <c r="H76" s="22"/>
      <c r="I76" s="34">
        <v>116078.88</v>
      </c>
      <c r="J76" s="35"/>
    </row>
    <row r="77" spans="1:10" s="5" customFormat="1" ht="12" x14ac:dyDescent="0.25">
      <c r="A77" s="19">
        <v>2151</v>
      </c>
      <c r="B77" s="110" t="str">
        <f>VLOOKUP(A77,'Hoja1 (2)'!G35:M452,2,0)</f>
        <v>Material impreso e información digital.</v>
      </c>
      <c r="C77" s="110"/>
      <c r="D77" s="24"/>
      <c r="E77" s="34">
        <v>12500</v>
      </c>
      <c r="F77" s="22"/>
      <c r="G77" s="34">
        <v>12500</v>
      </c>
      <c r="H77" s="22"/>
      <c r="I77" s="34">
        <v>0</v>
      </c>
      <c r="J77" s="35"/>
    </row>
    <row r="78" spans="1:10" s="5" customFormat="1" ht="12" x14ac:dyDescent="0.25">
      <c r="A78" s="19">
        <v>2161</v>
      </c>
      <c r="B78" s="110" t="str">
        <f>VLOOKUP(A78,'Hoja1 (2)'!G36:M453,2,0)</f>
        <v>Material de limpieza.</v>
      </c>
      <c r="C78" s="110"/>
      <c r="D78" s="24"/>
      <c r="E78" s="36">
        <v>1500</v>
      </c>
      <c r="F78" s="22"/>
      <c r="G78" s="34">
        <v>1500</v>
      </c>
      <c r="H78" s="22"/>
      <c r="I78" s="34">
        <v>145</v>
      </c>
      <c r="J78" s="35"/>
    </row>
    <row r="79" spans="1:10" s="5" customFormat="1" ht="12" x14ac:dyDescent="0.25">
      <c r="A79" s="19">
        <v>2211</v>
      </c>
      <c r="B79" s="110" t="str">
        <f>VLOOKUP(A79,'Hoja1 (2)'!G37:M454,2,0)</f>
        <v>Productos alimenticios y bebidas para personas.</v>
      </c>
      <c r="C79" s="110"/>
      <c r="D79" s="24"/>
      <c r="E79" s="36">
        <v>100000</v>
      </c>
      <c r="F79" s="22"/>
      <c r="G79" s="34">
        <v>100000</v>
      </c>
      <c r="H79" s="22"/>
      <c r="I79" s="34">
        <v>988</v>
      </c>
      <c r="J79" s="35"/>
    </row>
    <row r="80" spans="1:10" s="5" customFormat="1" ht="12" x14ac:dyDescent="0.25">
      <c r="A80" s="19">
        <v>2419</v>
      </c>
      <c r="B80" s="110" t="str">
        <f>VLOOKUP(A80,'Hoja1 (2)'!G38:M455,2,0)</f>
        <v>Otros productos minerales no metálicos.</v>
      </c>
      <c r="C80" s="110"/>
      <c r="D80" s="24"/>
      <c r="E80" s="36">
        <v>1940</v>
      </c>
      <c r="F80" s="22"/>
      <c r="G80" s="34">
        <v>1940</v>
      </c>
      <c r="H80" s="22"/>
      <c r="I80" s="34">
        <v>0</v>
      </c>
      <c r="J80" s="35"/>
    </row>
    <row r="81" spans="1:10" s="5" customFormat="1" ht="12" x14ac:dyDescent="0.25">
      <c r="A81" s="19">
        <v>2421</v>
      </c>
      <c r="B81" s="110" t="s">
        <v>83</v>
      </c>
      <c r="C81" s="110"/>
      <c r="D81" s="24"/>
      <c r="E81" s="36">
        <v>372</v>
      </c>
      <c r="F81" s="22"/>
      <c r="G81" s="34">
        <v>372</v>
      </c>
      <c r="H81" s="22"/>
      <c r="I81" s="34">
        <v>0</v>
      </c>
      <c r="J81" s="35"/>
    </row>
    <row r="82" spans="1:10" s="5" customFormat="1" ht="12" x14ac:dyDescent="0.25">
      <c r="A82" s="19">
        <v>2431</v>
      </c>
      <c r="B82" s="110" t="str">
        <f>VLOOKUP(A82,'Hoja1 (2)'!G39:M456,2,0)</f>
        <v>Cal, yeso y productos de yeso.</v>
      </c>
      <c r="C82" s="110"/>
      <c r="D82" s="24"/>
      <c r="E82" s="36">
        <v>3000</v>
      </c>
      <c r="F82" s="22"/>
      <c r="G82" s="34">
        <v>3000</v>
      </c>
      <c r="H82" s="22"/>
      <c r="I82" s="34">
        <v>0</v>
      </c>
      <c r="J82" s="35"/>
    </row>
    <row r="83" spans="1:10" s="5" customFormat="1" ht="12" x14ac:dyDescent="0.25">
      <c r="A83" s="19">
        <v>2441</v>
      </c>
      <c r="B83" s="110" t="str">
        <f>VLOOKUP(A83,'Hoja1 (2)'!G40:M457,2,0)</f>
        <v>Madera y productos de madera.</v>
      </c>
      <c r="C83" s="110"/>
      <c r="D83" s="24"/>
      <c r="E83" s="36">
        <v>9000</v>
      </c>
      <c r="F83" s="22"/>
      <c r="G83" s="34">
        <v>9000</v>
      </c>
      <c r="H83" s="22"/>
      <c r="I83" s="34">
        <v>208.8</v>
      </c>
      <c r="J83" s="35"/>
    </row>
    <row r="84" spans="1:10" s="5" customFormat="1" ht="12" x14ac:dyDescent="0.25">
      <c r="A84" s="19">
        <v>2451</v>
      </c>
      <c r="B84" s="110" t="str">
        <f>VLOOKUP(A84,'Hoja1 (2)'!G41:M458,2,0)</f>
        <v>Vidrio y productos de vidrio.</v>
      </c>
      <c r="C84" s="110"/>
      <c r="D84" s="24"/>
      <c r="E84" s="36">
        <v>3000</v>
      </c>
      <c r="F84" s="22"/>
      <c r="G84" s="34">
        <v>3000</v>
      </c>
      <c r="H84" s="22"/>
      <c r="I84" s="34">
        <v>0</v>
      </c>
      <c r="J84" s="35"/>
    </row>
    <row r="85" spans="1:10" s="5" customFormat="1" ht="12" x14ac:dyDescent="0.25">
      <c r="A85" s="19">
        <v>2461</v>
      </c>
      <c r="B85" s="110" t="str">
        <f>VLOOKUP(A85,'Hoja1 (2)'!G42:M459,2,0)</f>
        <v>Material eléctrico y electrónico.</v>
      </c>
      <c r="C85" s="110"/>
      <c r="D85" s="24"/>
      <c r="E85" s="36">
        <v>89500</v>
      </c>
      <c r="F85" s="22"/>
      <c r="G85" s="34">
        <v>89500</v>
      </c>
      <c r="H85" s="22"/>
      <c r="I85" s="34">
        <v>4998.2</v>
      </c>
      <c r="J85" s="35"/>
    </row>
    <row r="86" spans="1:10" s="5" customFormat="1" ht="12" x14ac:dyDescent="0.25">
      <c r="A86" s="19">
        <v>2471</v>
      </c>
      <c r="B86" s="110" t="str">
        <f>VLOOKUP(A86,'Hoja1 (2)'!G43:M460,2,0)</f>
        <v>Artículos metálicos para la construcción.</v>
      </c>
      <c r="C86" s="110"/>
      <c r="D86" s="24"/>
      <c r="E86" s="36">
        <v>24902</v>
      </c>
      <c r="F86" s="22"/>
      <c r="G86" s="34">
        <v>24902</v>
      </c>
      <c r="H86" s="22"/>
      <c r="I86" s="34">
        <v>7022.49</v>
      </c>
      <c r="J86" s="35"/>
    </row>
    <row r="87" spans="1:10" s="5" customFormat="1" ht="12" x14ac:dyDescent="0.25">
      <c r="A87" s="19">
        <v>2481</v>
      </c>
      <c r="B87" s="110" t="str">
        <f>VLOOKUP(A87,'Hoja1 (2)'!G44:M461,2,0)</f>
        <v>Materiales complementarios.</v>
      </c>
      <c r="C87" s="110"/>
      <c r="D87" s="24"/>
      <c r="E87" s="36">
        <v>16526</v>
      </c>
      <c r="F87" s="22"/>
      <c r="G87" s="34">
        <v>16526</v>
      </c>
      <c r="H87" s="22"/>
      <c r="I87" s="34">
        <v>0</v>
      </c>
      <c r="J87" s="35"/>
    </row>
    <row r="88" spans="1:10" s="5" customFormat="1" ht="12" x14ac:dyDescent="0.25">
      <c r="A88" s="19">
        <v>2491</v>
      </c>
      <c r="B88" s="110" t="str">
        <f>VLOOKUP(A88,'Hoja1 (2)'!G45:M462,2,0)</f>
        <v>Otros materiales y artículos de construcción y reparación.</v>
      </c>
      <c r="C88" s="110"/>
      <c r="D88" s="24"/>
      <c r="E88" s="36">
        <v>46500</v>
      </c>
      <c r="F88" s="22"/>
      <c r="G88" s="34">
        <v>46500</v>
      </c>
      <c r="H88" s="22"/>
      <c r="I88" s="34">
        <v>389.98</v>
      </c>
      <c r="J88" s="35"/>
    </row>
    <row r="89" spans="1:10" s="5" customFormat="1" ht="12" x14ac:dyDescent="0.25">
      <c r="A89" s="19">
        <v>2541</v>
      </c>
      <c r="B89" s="110" t="str">
        <f>VLOOKUP(A89,'Hoja1 (2)'!G46:M463,2,0)</f>
        <v>Materiales, accesorios y suministros médicos.</v>
      </c>
      <c r="C89" s="110"/>
      <c r="D89" s="24"/>
      <c r="E89" s="36">
        <v>10000</v>
      </c>
      <c r="F89" s="22"/>
      <c r="G89" s="34">
        <v>10000</v>
      </c>
      <c r="H89" s="22"/>
      <c r="I89" s="34">
        <v>0</v>
      </c>
      <c r="J89" s="35"/>
    </row>
    <row r="90" spans="1:10" s="5" customFormat="1" ht="12" x14ac:dyDescent="0.25">
      <c r="A90" s="19">
        <v>2561</v>
      </c>
      <c r="B90" s="110" t="str">
        <f>VLOOKUP(A90,'Hoja1 (2)'!G47:M464,2,0)</f>
        <v>Fibras sintéticas, hules, plásticos y derivados.</v>
      </c>
      <c r="C90" s="110"/>
      <c r="D90" s="24"/>
      <c r="E90" s="36">
        <v>5400</v>
      </c>
      <c r="F90" s="22"/>
      <c r="G90" s="34">
        <v>5400</v>
      </c>
      <c r="H90" s="22"/>
      <c r="I90" s="34">
        <v>0</v>
      </c>
      <c r="J90" s="35"/>
    </row>
    <row r="91" spans="1:10" s="5" customFormat="1" ht="12" x14ac:dyDescent="0.25">
      <c r="A91" s="19">
        <v>2611</v>
      </c>
      <c r="B91" s="110" t="str">
        <f>VLOOKUP(A91,'Hoja1 (2)'!G48:M465,2,0)</f>
        <v>Combustibles, lubricantes y aditivos.</v>
      </c>
      <c r="C91" s="110"/>
      <c r="D91" s="24"/>
      <c r="E91" s="36">
        <v>240000</v>
      </c>
      <c r="F91" s="22"/>
      <c r="G91" s="34">
        <v>240000</v>
      </c>
      <c r="H91" s="22"/>
      <c r="I91" s="34">
        <v>38872.11</v>
      </c>
      <c r="J91" s="35"/>
    </row>
    <row r="92" spans="1:10" s="5" customFormat="1" ht="12" x14ac:dyDescent="0.25">
      <c r="A92" s="19">
        <v>2911</v>
      </c>
      <c r="B92" s="110" t="str">
        <f>VLOOKUP(A92,'Hoja1 (2)'!G49:M466,2,0)</f>
        <v>Herramientas menores.</v>
      </c>
      <c r="C92" s="110"/>
      <c r="D92" s="24"/>
      <c r="E92" s="34">
        <v>24000</v>
      </c>
      <c r="F92" s="22"/>
      <c r="G92" s="34">
        <v>24000</v>
      </c>
      <c r="H92" s="22"/>
      <c r="I92" s="34">
        <v>264.51</v>
      </c>
      <c r="J92" s="35"/>
    </row>
    <row r="93" spans="1:10" s="5" customFormat="1" ht="12" x14ac:dyDescent="0.25">
      <c r="A93" s="19">
        <v>2921</v>
      </c>
      <c r="B93" s="110" t="str">
        <f>VLOOKUP(A93,'Hoja1 (2)'!G50:M467,2,0)</f>
        <v>Refacciones y accesorios menores de edificios.</v>
      </c>
      <c r="C93" s="110"/>
      <c r="D93" s="24"/>
      <c r="E93" s="34">
        <v>27200</v>
      </c>
      <c r="F93" s="22"/>
      <c r="G93" s="34">
        <v>27200</v>
      </c>
      <c r="H93" s="22"/>
      <c r="I93" s="34">
        <v>236</v>
      </c>
      <c r="J93" s="35"/>
    </row>
    <row r="94" spans="1:10" s="5" customFormat="1" ht="12" x14ac:dyDescent="0.25">
      <c r="A94" s="19">
        <v>2931</v>
      </c>
      <c r="B94" s="110" t="str">
        <f>VLOOKUP(A94,'Hoja1 (2)'!G51:M468,2,0)</f>
        <v>Refacciones y accesorios menores de mobiliario y equipo de administración, educacional y recreativo.</v>
      </c>
      <c r="C94" s="110"/>
      <c r="D94" s="24"/>
      <c r="E94" s="36">
        <v>1300</v>
      </c>
      <c r="F94" s="22"/>
      <c r="G94" s="34">
        <v>1300</v>
      </c>
      <c r="H94" s="22"/>
      <c r="I94" s="34">
        <v>0</v>
      </c>
      <c r="J94" s="35"/>
    </row>
    <row r="95" spans="1:10" s="5" customFormat="1" ht="12" x14ac:dyDescent="0.25">
      <c r="A95" s="19">
        <v>2941</v>
      </c>
      <c r="B95" s="110" t="str">
        <f>VLOOKUP(A95,'Hoja1 (2)'!G52:M469,2,0)</f>
        <v>Refacciones y accesorios menores de equipo de cómputo y tecnologías de la información.</v>
      </c>
      <c r="C95" s="110"/>
      <c r="D95" s="24"/>
      <c r="E95" s="36">
        <v>162315</v>
      </c>
      <c r="F95" s="22"/>
      <c r="G95" s="34">
        <v>162315</v>
      </c>
      <c r="H95" s="22"/>
      <c r="I95" s="34">
        <v>14347.65</v>
      </c>
      <c r="J95" s="35"/>
    </row>
    <row r="96" spans="1:10" s="5" customFormat="1" ht="12" x14ac:dyDescent="0.25">
      <c r="A96" s="19">
        <v>2961</v>
      </c>
      <c r="B96" s="110" t="str">
        <f>VLOOKUP(A96,'Hoja1 (2)'!G53:M470,2,0)</f>
        <v>Refacciones y accesorios menores de equipo de transporte.</v>
      </c>
      <c r="C96" s="110"/>
      <c r="D96" s="24"/>
      <c r="E96" s="36">
        <v>6000</v>
      </c>
      <c r="F96" s="22"/>
      <c r="G96" s="34">
        <v>6000</v>
      </c>
      <c r="H96" s="22"/>
      <c r="I96" s="34">
        <v>0</v>
      </c>
      <c r="J96" s="35"/>
    </row>
    <row r="97" spans="1:10" s="5" customFormat="1" ht="12" x14ac:dyDescent="0.25">
      <c r="A97" s="19">
        <v>3112</v>
      </c>
      <c r="B97" s="110" t="str">
        <f>VLOOKUP(A97,'Hoja1 (2)'!G54:M471,2,0)</f>
        <v>Servicio de energía eléctrica.</v>
      </c>
      <c r="C97" s="110"/>
      <c r="D97" s="24"/>
      <c r="E97" s="36">
        <v>887153</v>
      </c>
      <c r="F97" s="22"/>
      <c r="G97" s="34">
        <v>887153</v>
      </c>
      <c r="H97" s="22"/>
      <c r="I97" s="34">
        <v>477434</v>
      </c>
      <c r="J97" s="35"/>
    </row>
    <row r="98" spans="1:10" s="5" customFormat="1" ht="12" x14ac:dyDescent="0.25">
      <c r="A98" s="19">
        <v>3131</v>
      </c>
      <c r="B98" s="110" t="str">
        <f>VLOOKUP(A98,'Hoja1 (2)'!G55:M472,2,0)</f>
        <v>Agua potable.</v>
      </c>
      <c r="C98" s="110"/>
      <c r="D98" s="24"/>
      <c r="E98" s="36">
        <v>250088</v>
      </c>
      <c r="F98" s="22"/>
      <c r="G98" s="34">
        <v>250088</v>
      </c>
      <c r="H98" s="22"/>
      <c r="I98" s="34">
        <v>98712</v>
      </c>
      <c r="J98" s="35"/>
    </row>
    <row r="99" spans="1:10" s="5" customFormat="1" ht="12" x14ac:dyDescent="0.25">
      <c r="A99" s="19">
        <v>3141</v>
      </c>
      <c r="B99" s="110" t="str">
        <f>VLOOKUP(A99,'Hoja1 (2)'!G56:M473,2,0)</f>
        <v>Telefonía tradicional.</v>
      </c>
      <c r="C99" s="110"/>
      <c r="D99" s="24"/>
      <c r="E99" s="36">
        <v>263560</v>
      </c>
      <c r="F99" s="22"/>
      <c r="G99" s="34">
        <v>263560</v>
      </c>
      <c r="H99" s="22"/>
      <c r="I99" s="34">
        <v>0</v>
      </c>
      <c r="J99" s="35"/>
    </row>
    <row r="100" spans="1:10" s="5" customFormat="1" ht="12" x14ac:dyDescent="0.25">
      <c r="A100" s="19">
        <v>3171</v>
      </c>
      <c r="B100" s="110" t="str">
        <f>VLOOKUP(A100,'Hoja1 (2)'!G57:M474,2,0)</f>
        <v>Servicios de acceso de Internet, redes y procesamiento de información.</v>
      </c>
      <c r="C100" s="110"/>
      <c r="D100" s="24"/>
      <c r="E100" s="36">
        <v>454895</v>
      </c>
      <c r="F100" s="22"/>
      <c r="G100" s="34">
        <v>454895</v>
      </c>
      <c r="H100" s="22"/>
      <c r="I100" s="34">
        <v>39777.46</v>
      </c>
      <c r="J100" s="35"/>
    </row>
    <row r="101" spans="1:10" s="5" customFormat="1" ht="12" x14ac:dyDescent="0.25">
      <c r="A101" s="19">
        <v>3191</v>
      </c>
      <c r="B101" s="110" t="str">
        <f>VLOOKUP(A101,'Hoja1 (2)'!G58:M475,2,0)</f>
        <v>Servicios integrales y otros servicios.</v>
      </c>
      <c r="C101" s="110"/>
      <c r="D101" s="24"/>
      <c r="E101" s="36">
        <v>39860</v>
      </c>
      <c r="F101" s="22"/>
      <c r="G101" s="34">
        <v>39860</v>
      </c>
      <c r="H101" s="22"/>
      <c r="I101" s="34">
        <v>10189.02</v>
      </c>
      <c r="J101" s="35"/>
    </row>
    <row r="102" spans="1:10" s="5" customFormat="1" ht="12" x14ac:dyDescent="0.25">
      <c r="A102" s="19">
        <v>3221</v>
      </c>
      <c r="B102" s="110" t="str">
        <f>VLOOKUP(A102,'Hoja1 (2)'!G59:M476,2,0)</f>
        <v>Arrendamiento de edificios.</v>
      </c>
      <c r="C102" s="110"/>
      <c r="D102" s="24"/>
      <c r="E102" s="36">
        <v>950000</v>
      </c>
      <c r="F102" s="22"/>
      <c r="G102" s="34">
        <v>950000</v>
      </c>
      <c r="H102" s="22"/>
      <c r="I102" s="34">
        <v>0</v>
      </c>
      <c r="J102" s="35"/>
    </row>
    <row r="103" spans="1:10" s="5" customFormat="1" ht="12" x14ac:dyDescent="0.25">
      <c r="A103" s="19">
        <v>3311</v>
      </c>
      <c r="B103" s="110" t="str">
        <f>VLOOKUP(A103,'Hoja1 (2)'!G60:M477,2,0)</f>
        <v>Servicios legales, de contabilidad, auditoría y relacionados.</v>
      </c>
      <c r="C103" s="110"/>
      <c r="D103" s="24"/>
      <c r="E103" s="36">
        <v>50000</v>
      </c>
      <c r="F103" s="22"/>
      <c r="G103" s="34">
        <v>50000</v>
      </c>
      <c r="H103" s="22"/>
      <c r="I103" s="34">
        <v>0</v>
      </c>
      <c r="J103" s="35"/>
    </row>
    <row r="104" spans="1:10" s="5" customFormat="1" ht="12" x14ac:dyDescent="0.25">
      <c r="A104" s="19">
        <v>3331</v>
      </c>
      <c r="B104" s="110" t="str">
        <f>VLOOKUP(A104,'Hoja1 (2)'!G61:M478,2,0)</f>
        <v>Servicios de consultoría administrativa, procesos, técnica y en tecnologías de la información.</v>
      </c>
      <c r="C104" s="110"/>
      <c r="D104" s="24"/>
      <c r="E104" s="36">
        <v>4824047</v>
      </c>
      <c r="F104" s="22"/>
      <c r="G104" s="34">
        <v>4824047</v>
      </c>
      <c r="H104" s="22"/>
      <c r="I104" s="34">
        <v>0</v>
      </c>
      <c r="J104" s="35"/>
    </row>
    <row r="105" spans="1:10" s="5" customFormat="1" ht="12" x14ac:dyDescent="0.25">
      <c r="A105" s="19">
        <v>3341</v>
      </c>
      <c r="B105" s="110" t="str">
        <f>VLOOKUP(A105,'Hoja1 (2)'!G62:M479,2,0)</f>
        <v>Servicios de capacitación.</v>
      </c>
      <c r="C105" s="110"/>
      <c r="D105" s="24"/>
      <c r="E105" s="36">
        <v>500</v>
      </c>
      <c r="F105" s="22"/>
      <c r="G105" s="34">
        <v>500</v>
      </c>
      <c r="H105" s="22"/>
      <c r="I105" s="34">
        <v>0</v>
      </c>
      <c r="J105" s="35"/>
    </row>
    <row r="106" spans="1:10" s="5" customFormat="1" ht="12" x14ac:dyDescent="0.25">
      <c r="A106" s="19">
        <v>3361</v>
      </c>
      <c r="B106" s="110" t="str">
        <f>VLOOKUP(A106,'Hoja1 (2)'!G63:M480,2,0)</f>
        <v>Servicios de apoyo administrativo y fotocopiado.</v>
      </c>
      <c r="C106" s="110"/>
      <c r="D106" s="24"/>
      <c r="E106" s="36">
        <v>217813</v>
      </c>
      <c r="F106" s="22"/>
      <c r="G106" s="34">
        <v>217813</v>
      </c>
      <c r="H106" s="22"/>
      <c r="I106" s="34">
        <v>52859.92</v>
      </c>
      <c r="J106" s="35"/>
    </row>
    <row r="107" spans="1:10" s="5" customFormat="1" ht="12" x14ac:dyDescent="0.25">
      <c r="A107" s="19">
        <v>3362</v>
      </c>
      <c r="B107" s="110" t="str">
        <f>VLOOKUP(A107,'Hoja1 (2)'!G64:M481,2,0)</f>
        <v>Servicios de impresión.</v>
      </c>
      <c r="C107" s="110"/>
      <c r="D107" s="24"/>
      <c r="E107" s="36">
        <v>27684</v>
      </c>
      <c r="F107" s="22"/>
      <c r="G107" s="34">
        <v>27684</v>
      </c>
      <c r="H107" s="22"/>
      <c r="I107" s="34">
        <v>0</v>
      </c>
      <c r="J107" s="35"/>
    </row>
    <row r="108" spans="1:10" s="5" customFormat="1" ht="12" x14ac:dyDescent="0.25">
      <c r="A108" s="19">
        <v>3381</v>
      </c>
      <c r="B108" s="110" t="str">
        <f>VLOOKUP(A108,'Hoja1 (2)'!G65:M482,2,0)</f>
        <v>Servicios de vigilancia.</v>
      </c>
      <c r="C108" s="110"/>
      <c r="D108" s="24"/>
      <c r="E108" s="36">
        <v>1830676</v>
      </c>
      <c r="F108" s="22"/>
      <c r="G108" s="34">
        <v>1830676</v>
      </c>
      <c r="H108" s="22"/>
      <c r="I108" s="34">
        <v>713619.96</v>
      </c>
      <c r="J108" s="35"/>
    </row>
    <row r="109" spans="1:10" s="5" customFormat="1" ht="12" x14ac:dyDescent="0.25">
      <c r="A109" s="19">
        <v>3411</v>
      </c>
      <c r="B109" s="110" t="str">
        <f>VLOOKUP(A109,'Hoja1 (2)'!G66:M483,2,0)</f>
        <v>Servicios financieros y bancarios.</v>
      </c>
      <c r="C109" s="110"/>
      <c r="D109" s="24"/>
      <c r="E109" s="36">
        <v>1000</v>
      </c>
      <c r="F109" s="22"/>
      <c r="G109" s="34">
        <v>1000</v>
      </c>
      <c r="H109" s="22"/>
      <c r="I109" s="34">
        <v>0</v>
      </c>
      <c r="J109" s="35"/>
    </row>
    <row r="110" spans="1:10" s="5" customFormat="1" ht="12" x14ac:dyDescent="0.25">
      <c r="A110" s="19">
        <v>3451</v>
      </c>
      <c r="B110" s="110" t="str">
        <f>VLOOKUP(A110,'Hoja1 (2)'!G67:M484,2,0)</f>
        <v>Seguro de bienes patrimoniales.</v>
      </c>
      <c r="C110" s="110"/>
      <c r="D110" s="24"/>
      <c r="E110" s="36">
        <v>238804</v>
      </c>
      <c r="F110" s="22"/>
      <c r="G110" s="34">
        <v>238804</v>
      </c>
      <c r="H110" s="22"/>
      <c r="I110" s="34">
        <v>96312.51</v>
      </c>
      <c r="J110" s="35"/>
    </row>
    <row r="111" spans="1:10" s="5" customFormat="1" ht="12" x14ac:dyDescent="0.25">
      <c r="A111" s="19">
        <v>3511</v>
      </c>
      <c r="B111" s="110" t="str">
        <f>VLOOKUP(A111,'Hoja1 (2)'!G68:M485,2,0)</f>
        <v>Conservación y mantenimiento menor de inmuebles.</v>
      </c>
      <c r="C111" s="110"/>
      <c r="D111" s="24"/>
      <c r="E111" s="36">
        <v>814786</v>
      </c>
      <c r="F111" s="22"/>
      <c r="G111" s="34">
        <v>814786</v>
      </c>
      <c r="H111" s="22"/>
      <c r="I111" s="34">
        <v>0</v>
      </c>
      <c r="J111" s="35"/>
    </row>
    <row r="112" spans="1:10" s="5" customFormat="1" ht="12" x14ac:dyDescent="0.25">
      <c r="A112" s="19">
        <v>3521</v>
      </c>
      <c r="B112" s="110" t="str">
        <f>VLOOKUP(A112,'Hoja1 (2)'!G69:M486,2,0)</f>
        <v>Instalación, reparación y mantenimiento de mobiliario y equipo de administración, educacional y recreativo.</v>
      </c>
      <c r="C112" s="110"/>
      <c r="D112" s="24"/>
      <c r="E112" s="36">
        <v>50000</v>
      </c>
      <c r="F112" s="22"/>
      <c r="G112" s="34">
        <v>50000</v>
      </c>
      <c r="H112" s="22"/>
      <c r="I112" s="34">
        <v>0</v>
      </c>
      <c r="J112" s="35"/>
    </row>
    <row r="113" spans="1:13" s="5" customFormat="1" ht="12" x14ac:dyDescent="0.25">
      <c r="A113" s="19">
        <v>3531</v>
      </c>
      <c r="B113" s="110" t="str">
        <f>VLOOKUP(A113,'Hoja1 (2)'!G70:M487,2,0)</f>
        <v>Instalación, reparación y mantenimiento de equipo de cómputo y tecnologías de la información.</v>
      </c>
      <c r="C113" s="110"/>
      <c r="D113" s="24"/>
      <c r="E113" s="36">
        <v>457624</v>
      </c>
      <c r="F113" s="22"/>
      <c r="G113" s="34">
        <v>457624</v>
      </c>
      <c r="H113" s="22"/>
      <c r="I113" s="34">
        <v>123404.94</v>
      </c>
      <c r="J113" s="35"/>
    </row>
    <row r="114" spans="1:13" s="5" customFormat="1" ht="12" x14ac:dyDescent="0.25">
      <c r="A114" s="19">
        <v>3552</v>
      </c>
      <c r="B114" s="110" t="str">
        <f>VLOOKUP(A114,'Hoja1 (2)'!G71:M488,2,0)</f>
        <v>Reparación, mantenimiento y conservación de equipo de transporte destinados a servicios públicos y operación de programas públicos.</v>
      </c>
      <c r="C114" s="110"/>
      <c r="D114" s="24"/>
      <c r="E114" s="36">
        <v>185000</v>
      </c>
      <c r="F114" s="22"/>
      <c r="G114" s="34">
        <v>185000</v>
      </c>
      <c r="H114" s="22"/>
      <c r="I114" s="34">
        <v>52300.35</v>
      </c>
      <c r="J114" s="35"/>
    </row>
    <row r="115" spans="1:13" s="5" customFormat="1" ht="12" x14ac:dyDescent="0.25">
      <c r="A115" s="19">
        <v>3581</v>
      </c>
      <c r="B115" s="110" t="str">
        <f>VLOOKUP(A115,'Hoja1 (2)'!G72:M489,2,0)</f>
        <v>Servicios de limpieza y manejo de desechos.</v>
      </c>
      <c r="C115" s="110"/>
      <c r="D115" s="24"/>
      <c r="E115" s="36">
        <v>1013455</v>
      </c>
      <c r="F115" s="22"/>
      <c r="G115" s="34">
        <v>1013455</v>
      </c>
      <c r="H115" s="22"/>
      <c r="I115" s="34">
        <v>387092.8</v>
      </c>
      <c r="J115" s="35"/>
    </row>
    <row r="116" spans="1:13" s="5" customFormat="1" ht="12" x14ac:dyDescent="0.25">
      <c r="A116" s="19">
        <v>3591</v>
      </c>
      <c r="B116" s="110" t="str">
        <f>VLOOKUP(A116,'Hoja1 (2)'!G73:M490,2,0)</f>
        <v>Servicios de jardinería y fumigación.</v>
      </c>
      <c r="C116" s="110"/>
      <c r="D116" s="24"/>
      <c r="E116" s="36">
        <v>85000</v>
      </c>
      <c r="F116" s="22"/>
      <c r="G116" s="34">
        <v>85000</v>
      </c>
      <c r="H116" s="22"/>
      <c r="I116" s="34">
        <v>29607.16</v>
      </c>
      <c r="J116" s="35"/>
    </row>
    <row r="117" spans="1:13" s="5" customFormat="1" ht="12" x14ac:dyDescent="0.25">
      <c r="A117" s="19">
        <v>3722</v>
      </c>
      <c r="B117" s="110" t="str">
        <f>VLOOKUP(A117,'Hoja1 (2)'!G74:M491,2,0)</f>
        <v>Pasajes terrestres al interior del Distrito Federal.</v>
      </c>
      <c r="C117" s="110"/>
      <c r="D117" s="24"/>
      <c r="E117" s="36">
        <v>49500</v>
      </c>
      <c r="F117" s="22"/>
      <c r="G117" s="34">
        <v>49500</v>
      </c>
      <c r="H117" s="22"/>
      <c r="I117" s="34">
        <v>21750</v>
      </c>
      <c r="J117" s="35"/>
    </row>
    <row r="118" spans="1:13" s="5" customFormat="1" ht="12" x14ac:dyDescent="0.25">
      <c r="A118" s="19">
        <v>3911</v>
      </c>
      <c r="B118" s="110" t="str">
        <f>VLOOKUP(A118,'Hoja1 (2)'!G75:M492,2,0)</f>
        <v>Servicios funerarios y de cementerio a los familiares de los civiles y pensionistas directos.</v>
      </c>
      <c r="C118" s="110"/>
      <c r="D118" s="24"/>
      <c r="E118" s="36">
        <v>31500</v>
      </c>
      <c r="F118" s="22"/>
      <c r="G118" s="34">
        <v>31500</v>
      </c>
      <c r="H118" s="22"/>
      <c r="I118" s="34">
        <v>0</v>
      </c>
      <c r="J118" s="35"/>
    </row>
    <row r="119" spans="1:13" s="5" customFormat="1" ht="12" x14ac:dyDescent="0.25">
      <c r="A119" s="19">
        <v>3921</v>
      </c>
      <c r="B119" s="110" t="str">
        <f>VLOOKUP(A119,'Hoja1 (2)'!G76:M493,2,0)</f>
        <v>Impuestos y derechos.</v>
      </c>
      <c r="C119" s="110"/>
      <c r="D119" s="24"/>
      <c r="E119" s="36">
        <v>160000</v>
      </c>
      <c r="F119" s="22"/>
      <c r="G119" s="34">
        <v>160000</v>
      </c>
      <c r="H119" s="22"/>
      <c r="I119" s="34">
        <v>53889</v>
      </c>
      <c r="J119" s="35"/>
    </row>
    <row r="120" spans="1:13" s="5" customFormat="1" ht="12" x14ac:dyDescent="0.25">
      <c r="A120" s="19">
        <v>3941</v>
      </c>
      <c r="B120" s="67" t="s">
        <v>476</v>
      </c>
      <c r="C120" s="68"/>
      <c r="D120" s="24"/>
      <c r="E120" s="36">
        <v>2087014</v>
      </c>
      <c r="F120" s="22"/>
      <c r="G120" s="34">
        <v>2087014</v>
      </c>
      <c r="H120" s="22"/>
      <c r="I120" s="34">
        <v>0</v>
      </c>
      <c r="J120" s="35"/>
    </row>
    <row r="121" spans="1:13" s="5" customFormat="1" ht="12" x14ac:dyDescent="0.25">
      <c r="A121" s="19">
        <v>3969</v>
      </c>
      <c r="B121" s="110" t="str">
        <f>VLOOKUP(A121,'Hoja1 (2)'!G77:M494,2,0)</f>
        <v>Otros gastos por responsabilidades.</v>
      </c>
      <c r="C121" s="110"/>
      <c r="D121" s="24"/>
      <c r="E121" s="34">
        <v>58355</v>
      </c>
      <c r="F121" s="22"/>
      <c r="G121" s="34">
        <v>58355</v>
      </c>
      <c r="H121" s="22"/>
      <c r="I121" s="34">
        <v>14662.79</v>
      </c>
      <c r="J121" s="35"/>
    </row>
    <row r="122" spans="1:13" s="5" customFormat="1" ht="12" x14ac:dyDescent="0.25">
      <c r="A122" s="19">
        <v>3981</v>
      </c>
      <c r="B122" s="110" t="str">
        <f>VLOOKUP(A122,'Hoja1 (2)'!G78:M495,2,0)</f>
        <v>Impuesto sobre nóminas.</v>
      </c>
      <c r="C122" s="110"/>
      <c r="D122" s="24"/>
      <c r="E122" s="34">
        <v>776106</v>
      </c>
      <c r="F122" s="22"/>
      <c r="G122" s="34">
        <v>776106</v>
      </c>
      <c r="H122" s="22"/>
      <c r="I122" s="34">
        <v>258527</v>
      </c>
      <c r="J122" s="35"/>
    </row>
    <row r="123" spans="1:13" s="5" customFormat="1" ht="12" x14ac:dyDescent="0.25">
      <c r="A123" s="19">
        <v>3982</v>
      </c>
      <c r="B123" s="110" t="str">
        <f>VLOOKUP(A123,'Hoja1 (2)'!G79:M496,2,0)</f>
        <v>Otros impuestos derivados de una relación laboral.</v>
      </c>
      <c r="C123" s="110"/>
      <c r="D123" s="24"/>
      <c r="E123" s="34">
        <v>578067</v>
      </c>
      <c r="F123" s="22"/>
      <c r="G123" s="34">
        <v>578067</v>
      </c>
      <c r="H123" s="22"/>
      <c r="I123" s="34">
        <v>34585.760000000002</v>
      </c>
      <c r="J123" s="35"/>
    </row>
    <row r="124" spans="1:13" s="5" customFormat="1" ht="12" x14ac:dyDescent="0.25"/>
    <row r="125" spans="1:13" s="5" customFormat="1" ht="12" x14ac:dyDescent="0.25"/>
    <row r="126" spans="1:13" s="5" customFormat="1" ht="12" x14ac:dyDescent="0.25">
      <c r="A126" s="75" t="s">
        <v>459</v>
      </c>
      <c r="B126" s="75"/>
      <c r="C126" s="75" t="s">
        <v>460</v>
      </c>
      <c r="D126" s="75"/>
      <c r="E126" s="75"/>
      <c r="F126" s="75" t="s">
        <v>461</v>
      </c>
      <c r="G126" s="75"/>
      <c r="H126" s="75" t="s">
        <v>462</v>
      </c>
      <c r="I126" s="75"/>
      <c r="J126" s="90" t="s">
        <v>463</v>
      </c>
      <c r="K126" s="90"/>
      <c r="L126" s="90" t="s">
        <v>464</v>
      </c>
      <c r="M126" s="90"/>
    </row>
    <row r="127" spans="1:13" s="5" customFormat="1" ht="12" x14ac:dyDescent="0.25">
      <c r="A127" s="75"/>
      <c r="B127" s="75"/>
      <c r="C127" s="75"/>
      <c r="D127" s="75"/>
      <c r="E127" s="75"/>
      <c r="F127" s="75"/>
      <c r="G127" s="75"/>
      <c r="H127" s="75"/>
      <c r="I127" s="75"/>
      <c r="J127" s="90"/>
      <c r="K127" s="90"/>
      <c r="L127" s="90"/>
      <c r="M127" s="90"/>
    </row>
    <row r="128" spans="1:13" s="5" customFormat="1" ht="12" x14ac:dyDescent="0.25">
      <c r="A128" s="75"/>
      <c r="B128" s="75"/>
      <c r="C128" s="75"/>
      <c r="D128" s="75"/>
      <c r="E128" s="75"/>
      <c r="F128" s="75"/>
      <c r="G128" s="75"/>
      <c r="H128" s="75"/>
      <c r="I128" s="75"/>
      <c r="J128" s="90"/>
      <c r="K128" s="90"/>
      <c r="L128" s="90"/>
      <c r="M128" s="90"/>
    </row>
    <row r="129" spans="1:13" s="5" customFormat="1" ht="12" x14ac:dyDescent="0.25">
      <c r="A129" s="48" t="s">
        <v>431</v>
      </c>
      <c r="B129" s="49"/>
      <c r="C129" s="96" t="s">
        <v>477</v>
      </c>
      <c r="D129" s="97"/>
      <c r="E129" s="98"/>
      <c r="F129" s="54" t="s">
        <v>432</v>
      </c>
      <c r="G129" s="55"/>
      <c r="H129" s="54" t="s">
        <v>432</v>
      </c>
      <c r="I129" s="55"/>
      <c r="J129" s="91" t="s">
        <v>437</v>
      </c>
      <c r="K129" s="92"/>
      <c r="L129" s="91" t="s">
        <v>437</v>
      </c>
      <c r="M129" s="92"/>
    </row>
    <row r="130" spans="1:13" s="5" customFormat="1" ht="12" x14ac:dyDescent="0.25">
      <c r="A130" s="50"/>
      <c r="B130" s="51"/>
      <c r="C130" s="95"/>
      <c r="D130" s="99"/>
      <c r="E130" s="100"/>
      <c r="F130" s="56"/>
      <c r="G130" s="57"/>
      <c r="H130" s="56"/>
      <c r="I130" s="57"/>
      <c r="J130" s="92"/>
      <c r="K130" s="92"/>
      <c r="L130" s="92"/>
      <c r="M130" s="92"/>
    </row>
    <row r="131" spans="1:13" s="5" customFormat="1" ht="12" x14ac:dyDescent="0.25">
      <c r="A131" s="50"/>
      <c r="B131" s="51"/>
      <c r="C131" s="95"/>
      <c r="D131" s="99"/>
      <c r="E131" s="100"/>
      <c r="F131" s="56"/>
      <c r="G131" s="57"/>
      <c r="H131" s="56"/>
      <c r="I131" s="57"/>
      <c r="J131" s="92"/>
      <c r="K131" s="92"/>
      <c r="L131" s="92"/>
      <c r="M131" s="92"/>
    </row>
    <row r="132" spans="1:13" s="5" customFormat="1" ht="12" x14ac:dyDescent="0.25">
      <c r="A132" s="50"/>
      <c r="B132" s="51"/>
      <c r="C132" s="95"/>
      <c r="D132" s="99"/>
      <c r="E132" s="100"/>
      <c r="F132" s="56"/>
      <c r="G132" s="57"/>
      <c r="H132" s="56"/>
      <c r="I132" s="57"/>
      <c r="J132" s="92"/>
      <c r="K132" s="92"/>
      <c r="L132" s="92"/>
      <c r="M132" s="92"/>
    </row>
    <row r="133" spans="1:13" s="5" customFormat="1" ht="12" x14ac:dyDescent="0.25">
      <c r="A133" s="52"/>
      <c r="B133" s="53"/>
      <c r="C133" s="101"/>
      <c r="D133" s="102"/>
      <c r="E133" s="103"/>
      <c r="F133" s="58"/>
      <c r="G133" s="59"/>
      <c r="H133" s="58"/>
      <c r="I133" s="59"/>
      <c r="J133" s="93"/>
      <c r="K133" s="93"/>
      <c r="L133" s="93"/>
      <c r="M133" s="93"/>
    </row>
    <row r="134" spans="1:13" s="5" customFormat="1" ht="12" x14ac:dyDescent="0.25"/>
    <row r="135" spans="1:13" s="5" customFormat="1" ht="12" x14ac:dyDescent="0.25"/>
    <row r="136" spans="1:13" s="5" customFormat="1" ht="12" x14ac:dyDescent="0.25">
      <c r="A136" s="41" t="s">
        <v>434</v>
      </c>
    </row>
    <row r="137" spans="1:13" s="5" customFormat="1" ht="12" x14ac:dyDescent="0.25">
      <c r="A137" s="41" t="s">
        <v>435</v>
      </c>
      <c r="B137" s="41"/>
      <c r="C137" s="41"/>
      <c r="D137" s="41"/>
      <c r="E137" s="41"/>
      <c r="F137" s="41"/>
    </row>
    <row r="138" spans="1:13" s="5" customFormat="1" ht="12" x14ac:dyDescent="0.25">
      <c r="A138" s="42" t="s">
        <v>475</v>
      </c>
      <c r="B138" s="42"/>
      <c r="C138" s="42"/>
      <c r="D138" s="42"/>
      <c r="E138" s="42"/>
      <c r="F138" s="42"/>
    </row>
    <row r="139" spans="1:13" s="5" customFormat="1" ht="12" x14ac:dyDescent="0.25">
      <c r="A139" s="42" t="s">
        <v>482</v>
      </c>
      <c r="B139" s="42"/>
      <c r="C139" s="42"/>
      <c r="D139" s="42"/>
      <c r="E139" s="42"/>
      <c r="F139" s="42"/>
    </row>
    <row r="140" spans="1:13" s="5" customFormat="1" ht="12" x14ac:dyDescent="0.25"/>
    <row r="141" spans="1:13" s="5" customFormat="1" ht="12" x14ac:dyDescent="0.25"/>
    <row r="142" spans="1:13" s="5" customFormat="1" ht="12" x14ac:dyDescent="0.25"/>
    <row r="143" spans="1:13" s="5" customFormat="1" ht="12" x14ac:dyDescent="0.25"/>
    <row r="144" spans="1:13" s="5" customFormat="1" ht="12" x14ac:dyDescent="0.25"/>
    <row r="145" s="5" customFormat="1" ht="12" x14ac:dyDescent="0.25"/>
    <row r="146" s="5" customFormat="1" ht="12" x14ac:dyDescent="0.25"/>
    <row r="147" s="5" customFormat="1" ht="12" x14ac:dyDescent="0.25"/>
    <row r="148" s="5" customFormat="1" ht="12" x14ac:dyDescent="0.25"/>
    <row r="149" s="5" customFormat="1" ht="12" x14ac:dyDescent="0.25"/>
    <row r="150" s="5" customFormat="1" ht="12" x14ac:dyDescent="0.25"/>
    <row r="151" s="5" customFormat="1" ht="12" x14ac:dyDescent="0.25"/>
    <row r="152" s="5" customFormat="1" ht="12" x14ac:dyDescent="0.25"/>
  </sheetData>
  <mergeCells count="186">
    <mergeCell ref="J126:K128"/>
    <mergeCell ref="L126:M128"/>
    <mergeCell ref="A129:B133"/>
    <mergeCell ref="C129:E133"/>
    <mergeCell ref="F129:G133"/>
    <mergeCell ref="H129:I133"/>
    <mergeCell ref="J129:K133"/>
    <mergeCell ref="L129:M133"/>
    <mergeCell ref="B122:C122"/>
    <mergeCell ref="B123:C123"/>
    <mergeCell ref="A126:B128"/>
    <mergeCell ref="C126:E128"/>
    <mergeCell ref="F126:G128"/>
    <mergeCell ref="H126:I128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A36:B36"/>
    <mergeCell ref="C36:D36"/>
    <mergeCell ref="E36:F36"/>
    <mergeCell ref="G36:H36"/>
    <mergeCell ref="A40:I41"/>
    <mergeCell ref="A42:A43"/>
    <mergeCell ref="B42:C43"/>
    <mergeCell ref="D42:E43"/>
    <mergeCell ref="F42:G43"/>
    <mergeCell ref="H42:I43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G24:H24"/>
    <mergeCell ref="A25:B25"/>
    <mergeCell ref="C25:D25"/>
    <mergeCell ref="E25:F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5:I5"/>
    <mergeCell ref="A9:A11"/>
    <mergeCell ref="B9:C11"/>
    <mergeCell ref="A15:I15"/>
    <mergeCell ref="A16:B17"/>
    <mergeCell ref="C16:D17"/>
    <mergeCell ref="E16:F17"/>
    <mergeCell ref="G16:H17"/>
    <mergeCell ref="I16:I17"/>
    <mergeCell ref="A6:A8"/>
    <mergeCell ref="B6:C8"/>
    <mergeCell ref="D6:I6"/>
    <mergeCell ref="D7:D8"/>
    <mergeCell ref="E7:F8"/>
    <mergeCell ref="G7:G8"/>
    <mergeCell ref="H7:H8"/>
    <mergeCell ref="I7:I8"/>
  </mergeCells>
  <hyperlinks>
    <hyperlink ref="L129" r:id="rId1"/>
    <hyperlink ref="J129" r:id="rId2"/>
    <hyperlink ref="C129" r:id="rId3"/>
  </hyperlinks>
  <pageMargins left="0.39370078740157483" right="0.39370078740157483" top="0.19685039370078741" bottom="0.19685039370078741" header="0.31496062992125984" footer="0.31496062992125984"/>
  <pageSetup paperSize="9" scale="70" orientation="portrait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52"/>
  <sheetViews>
    <sheetView tabSelected="1" topLeftCell="A118" zoomScaleNormal="100" workbookViewId="0">
      <selection activeCell="A149" sqref="A149"/>
    </sheetView>
  </sheetViews>
  <sheetFormatPr baseColWidth="10" defaultRowHeight="14.4" x14ac:dyDescent="0.3"/>
  <cols>
    <col min="1" max="1" width="10.5546875" customWidth="1"/>
    <col min="3" max="3" width="19.6640625" customWidth="1"/>
    <col min="4" max="4" width="11.44140625" customWidth="1"/>
    <col min="5" max="5" width="17.6640625" customWidth="1"/>
    <col min="6" max="6" width="16.44140625" customWidth="1"/>
    <col min="7" max="7" width="17" customWidth="1"/>
    <col min="8" max="8" width="17.6640625" customWidth="1"/>
    <col min="9" max="9" width="16.88671875" customWidth="1"/>
    <col min="10" max="10" width="14.88671875" bestFit="1" customWidth="1"/>
    <col min="11" max="11" width="11.88671875" bestFit="1" customWidth="1"/>
  </cols>
  <sheetData>
    <row r="5" spans="1:11" x14ac:dyDescent="0.3">
      <c r="A5" s="66" t="s">
        <v>479</v>
      </c>
      <c r="B5" s="66"/>
      <c r="C5" s="66"/>
      <c r="D5" s="66"/>
      <c r="E5" s="66"/>
      <c r="F5" s="66"/>
      <c r="G5" s="66"/>
      <c r="H5" s="66"/>
      <c r="I5" s="66"/>
    </row>
    <row r="6" spans="1:11" s="5" customFormat="1" ht="12" x14ac:dyDescent="0.25">
      <c r="A6" s="94" t="s">
        <v>439</v>
      </c>
      <c r="B6" s="75" t="s">
        <v>440</v>
      </c>
      <c r="C6" s="75"/>
      <c r="D6" s="85" t="s">
        <v>441</v>
      </c>
      <c r="E6" s="86"/>
      <c r="F6" s="86"/>
      <c r="G6" s="86"/>
      <c r="H6" s="86"/>
      <c r="I6" s="87"/>
    </row>
    <row r="7" spans="1:11" s="5" customFormat="1" ht="12" x14ac:dyDescent="0.25">
      <c r="A7" s="94"/>
      <c r="B7" s="75"/>
      <c r="C7" s="75"/>
      <c r="D7" s="75" t="s">
        <v>442</v>
      </c>
      <c r="E7" s="75" t="s">
        <v>443</v>
      </c>
      <c r="F7" s="75"/>
      <c r="G7" s="75" t="s">
        <v>444</v>
      </c>
      <c r="H7" s="75" t="s">
        <v>445</v>
      </c>
      <c r="I7" s="75" t="s">
        <v>446</v>
      </c>
      <c r="J7" s="6"/>
      <c r="K7" s="6"/>
    </row>
    <row r="8" spans="1:11" s="5" customFormat="1" ht="12" x14ac:dyDescent="0.25">
      <c r="A8" s="94"/>
      <c r="B8" s="75"/>
      <c r="C8" s="75"/>
      <c r="D8" s="75"/>
      <c r="E8" s="75"/>
      <c r="F8" s="75"/>
      <c r="G8" s="75"/>
      <c r="H8" s="75"/>
      <c r="I8" s="75"/>
      <c r="J8" s="6"/>
      <c r="K8" s="6"/>
    </row>
    <row r="9" spans="1:11" s="5" customFormat="1" ht="12" x14ac:dyDescent="0.25">
      <c r="A9" s="76">
        <v>2017</v>
      </c>
      <c r="B9" s="79" t="s">
        <v>470</v>
      </c>
      <c r="C9" s="80"/>
      <c r="D9" s="7">
        <v>1000</v>
      </c>
      <c r="E9" s="8" t="s">
        <v>1</v>
      </c>
      <c r="F9" s="9"/>
      <c r="G9" s="10">
        <v>60869431</v>
      </c>
      <c r="H9" s="10">
        <v>60869431</v>
      </c>
      <c r="I9" s="10">
        <v>36217359.509999998</v>
      </c>
    </row>
    <row r="10" spans="1:11" s="5" customFormat="1" ht="12" x14ac:dyDescent="0.25">
      <c r="A10" s="77"/>
      <c r="B10" s="81"/>
      <c r="C10" s="82"/>
      <c r="D10" s="7">
        <v>2000</v>
      </c>
      <c r="E10" s="8" t="s">
        <v>2</v>
      </c>
      <c r="F10" s="9"/>
      <c r="G10" s="10">
        <v>1902091</v>
      </c>
      <c r="H10" s="10">
        <v>2547432.6</v>
      </c>
      <c r="I10" s="10">
        <v>379203.6</v>
      </c>
    </row>
    <row r="11" spans="1:11" s="5" customFormat="1" ht="12" x14ac:dyDescent="0.25">
      <c r="A11" s="77"/>
      <c r="B11" s="81"/>
      <c r="C11" s="82"/>
      <c r="D11" s="7">
        <v>3000</v>
      </c>
      <c r="E11" s="8" t="s">
        <v>3</v>
      </c>
      <c r="F11" s="9"/>
      <c r="G11" s="10">
        <v>16382487</v>
      </c>
      <c r="H11" s="10">
        <v>15565087.800000001</v>
      </c>
      <c r="I11" s="10">
        <v>6257011.2400000002</v>
      </c>
    </row>
    <row r="12" spans="1:11" s="5" customFormat="1" ht="12" x14ac:dyDescent="0.25">
      <c r="A12" s="78"/>
      <c r="B12" s="83"/>
      <c r="C12" s="84"/>
      <c r="D12" s="7">
        <v>5000</v>
      </c>
      <c r="E12" s="8" t="s">
        <v>478</v>
      </c>
      <c r="F12" s="9"/>
      <c r="G12" s="10">
        <v>0</v>
      </c>
      <c r="H12" s="10">
        <v>172057.60000000001</v>
      </c>
      <c r="I12" s="10">
        <v>0</v>
      </c>
    </row>
    <row r="13" spans="1:11" s="5" customFormat="1" ht="12" x14ac:dyDescent="0.25"/>
    <row r="14" spans="1:11" s="5" customFormat="1" ht="12" x14ac:dyDescent="0.25"/>
    <row r="15" spans="1:11" s="5" customFormat="1" ht="12" x14ac:dyDescent="0.25"/>
    <row r="16" spans="1:11" s="5" customFormat="1" ht="12" x14ac:dyDescent="0.25">
      <c r="A16" s="89" t="s">
        <v>447</v>
      </c>
      <c r="B16" s="89"/>
      <c r="C16" s="89"/>
      <c r="D16" s="89"/>
      <c r="E16" s="89"/>
      <c r="F16" s="89"/>
      <c r="G16" s="89"/>
      <c r="H16" s="89"/>
      <c r="I16" s="89"/>
    </row>
    <row r="17" spans="1:9" s="5" customFormat="1" ht="12" x14ac:dyDescent="0.25">
      <c r="A17" s="94" t="s">
        <v>448</v>
      </c>
      <c r="B17" s="94"/>
      <c r="C17" s="75" t="s">
        <v>449</v>
      </c>
      <c r="D17" s="75"/>
      <c r="E17" s="75" t="s">
        <v>450</v>
      </c>
      <c r="F17" s="75"/>
      <c r="G17" s="75" t="s">
        <v>451</v>
      </c>
      <c r="H17" s="75"/>
      <c r="I17" s="88" t="s">
        <v>452</v>
      </c>
    </row>
    <row r="18" spans="1:9" s="5" customFormat="1" ht="12" x14ac:dyDescent="0.25">
      <c r="A18" s="94"/>
      <c r="B18" s="94"/>
      <c r="C18" s="75"/>
      <c r="D18" s="75"/>
      <c r="E18" s="75"/>
      <c r="F18" s="75"/>
      <c r="G18" s="75"/>
      <c r="H18" s="75"/>
      <c r="I18" s="88"/>
    </row>
    <row r="19" spans="1:9" s="5" customFormat="1" ht="12" x14ac:dyDescent="0.25">
      <c r="A19" s="104">
        <v>1100</v>
      </c>
      <c r="B19" s="105"/>
      <c r="C19" s="110" t="s">
        <v>414</v>
      </c>
      <c r="D19" s="110"/>
      <c r="E19" s="15"/>
      <c r="F19" s="16">
        <v>6600728</v>
      </c>
      <c r="G19" s="15"/>
      <c r="H19" s="16">
        <v>6603489.7800000003</v>
      </c>
      <c r="I19" s="28">
        <v>4530647.0500000007</v>
      </c>
    </row>
    <row r="20" spans="1:9" s="5" customFormat="1" ht="12" x14ac:dyDescent="0.25">
      <c r="A20" s="104">
        <v>1200</v>
      </c>
      <c r="B20" s="105"/>
      <c r="C20" s="110" t="s">
        <v>415</v>
      </c>
      <c r="D20" s="110"/>
      <c r="E20" s="15"/>
      <c r="F20" s="16">
        <v>34561781</v>
      </c>
      <c r="G20" s="15"/>
      <c r="H20" s="16">
        <v>34561781</v>
      </c>
      <c r="I20" s="28">
        <v>21180199.800000001</v>
      </c>
    </row>
    <row r="21" spans="1:9" s="5" customFormat="1" ht="12" x14ac:dyDescent="0.25">
      <c r="A21" s="104">
        <v>1300</v>
      </c>
      <c r="B21" s="105"/>
      <c r="C21" s="110" t="s">
        <v>416</v>
      </c>
      <c r="D21" s="110"/>
      <c r="E21" s="15"/>
      <c r="F21" s="16">
        <v>3271903</v>
      </c>
      <c r="G21" s="15"/>
      <c r="H21" s="16">
        <v>3269141.22</v>
      </c>
      <c r="I21" s="28">
        <v>459862.52</v>
      </c>
    </row>
    <row r="22" spans="1:9" s="5" customFormat="1" ht="12" x14ac:dyDescent="0.25">
      <c r="A22" s="104">
        <v>1400</v>
      </c>
      <c r="B22" s="105"/>
      <c r="C22" s="110" t="s">
        <v>417</v>
      </c>
      <c r="D22" s="110"/>
      <c r="E22" s="15"/>
      <c r="F22" s="16">
        <v>2131473</v>
      </c>
      <c r="G22" s="15"/>
      <c r="H22" s="16">
        <v>2131473</v>
      </c>
      <c r="I22" s="28">
        <v>1407591.96</v>
      </c>
    </row>
    <row r="23" spans="1:9" s="5" customFormat="1" ht="12" x14ac:dyDescent="0.25">
      <c r="A23" s="104">
        <v>1500</v>
      </c>
      <c r="B23" s="105"/>
      <c r="C23" s="110" t="s">
        <v>54</v>
      </c>
      <c r="D23" s="110"/>
      <c r="E23" s="15"/>
      <c r="F23" s="16">
        <v>13903777</v>
      </c>
      <c r="G23" s="15"/>
      <c r="H23" s="16">
        <v>13903777</v>
      </c>
      <c r="I23" s="28">
        <v>8464815.379999999</v>
      </c>
    </row>
    <row r="24" spans="1:9" s="5" customFormat="1" ht="12" x14ac:dyDescent="0.25">
      <c r="A24" s="104">
        <v>1700</v>
      </c>
      <c r="B24" s="105"/>
      <c r="C24" s="110" t="s">
        <v>418</v>
      </c>
      <c r="D24" s="110"/>
      <c r="E24" s="15"/>
      <c r="F24" s="16">
        <v>399769</v>
      </c>
      <c r="G24" s="15"/>
      <c r="H24" s="16">
        <v>399769</v>
      </c>
      <c r="I24" s="28">
        <v>174242.8</v>
      </c>
    </row>
    <row r="25" spans="1:9" s="5" customFormat="1" ht="12" x14ac:dyDescent="0.25">
      <c r="A25" s="104">
        <v>2100</v>
      </c>
      <c r="B25" s="105"/>
      <c r="C25" s="110" t="s">
        <v>419</v>
      </c>
      <c r="D25" s="110"/>
      <c r="E25" s="15"/>
      <c r="F25" s="16">
        <v>1131136</v>
      </c>
      <c r="G25" s="15"/>
      <c r="H25" s="16">
        <v>1122136</v>
      </c>
      <c r="I25" s="28">
        <v>261285.65000000002</v>
      </c>
    </row>
    <row r="26" spans="1:9" s="5" customFormat="1" ht="12" x14ac:dyDescent="0.25">
      <c r="A26" s="104">
        <v>2200</v>
      </c>
      <c r="B26" s="105"/>
      <c r="C26" s="110" t="s">
        <v>420</v>
      </c>
      <c r="D26" s="110"/>
      <c r="E26" s="15"/>
      <c r="F26" s="16">
        <v>100000</v>
      </c>
      <c r="G26" s="29"/>
      <c r="H26" s="30">
        <v>100000</v>
      </c>
      <c r="I26" s="28">
        <v>2641</v>
      </c>
    </row>
    <row r="27" spans="1:9" s="5" customFormat="1" ht="12" x14ac:dyDescent="0.25">
      <c r="A27" s="104">
        <v>2400</v>
      </c>
      <c r="B27" s="105"/>
      <c r="C27" s="110" t="s">
        <v>421</v>
      </c>
      <c r="D27" s="110"/>
      <c r="E27" s="15"/>
      <c r="F27" s="16">
        <v>194740</v>
      </c>
      <c r="G27" s="29"/>
      <c r="H27" s="30">
        <v>194740</v>
      </c>
      <c r="I27" s="28">
        <v>29759.32</v>
      </c>
    </row>
    <row r="28" spans="1:9" s="5" customFormat="1" ht="12" x14ac:dyDescent="0.25">
      <c r="A28" s="104">
        <v>2500</v>
      </c>
      <c r="B28" s="105"/>
      <c r="C28" s="110" t="s">
        <v>422</v>
      </c>
      <c r="D28" s="110"/>
      <c r="E28" s="15"/>
      <c r="F28" s="16">
        <v>15400</v>
      </c>
      <c r="G28" s="29"/>
      <c r="H28" s="30">
        <v>13400</v>
      </c>
      <c r="I28" s="28">
        <v>254.99</v>
      </c>
    </row>
    <row r="29" spans="1:9" s="5" customFormat="1" ht="12" x14ac:dyDescent="0.25">
      <c r="A29" s="104">
        <v>2600</v>
      </c>
      <c r="B29" s="105"/>
      <c r="C29" s="110" t="s">
        <v>98</v>
      </c>
      <c r="D29" s="110"/>
      <c r="E29" s="15"/>
      <c r="F29" s="16">
        <v>240000</v>
      </c>
      <c r="G29" s="29"/>
      <c r="H29" s="30">
        <v>240000</v>
      </c>
      <c r="I29" s="28">
        <v>56483.44</v>
      </c>
    </row>
    <row r="30" spans="1:9" s="5" customFormat="1" ht="12" x14ac:dyDescent="0.25">
      <c r="A30" s="104">
        <v>2900</v>
      </c>
      <c r="B30" s="105"/>
      <c r="C30" s="110" t="s">
        <v>423</v>
      </c>
      <c r="D30" s="110"/>
      <c r="E30" s="15"/>
      <c r="F30" s="16">
        <v>220815</v>
      </c>
      <c r="G30" s="29"/>
      <c r="H30" s="30">
        <v>877156.6</v>
      </c>
      <c r="I30" s="28">
        <v>28779.200000000001</v>
      </c>
    </row>
    <row r="31" spans="1:9" s="5" customFormat="1" ht="12" x14ac:dyDescent="0.25">
      <c r="A31" s="104">
        <v>3100</v>
      </c>
      <c r="B31" s="105"/>
      <c r="C31" s="110" t="s">
        <v>424</v>
      </c>
      <c r="D31" s="110"/>
      <c r="E31" s="15"/>
      <c r="F31" s="16">
        <v>1895556</v>
      </c>
      <c r="G31" s="15"/>
      <c r="H31" s="16">
        <v>1895556</v>
      </c>
      <c r="I31" s="28">
        <v>1109007.68</v>
      </c>
    </row>
    <row r="32" spans="1:9" s="5" customFormat="1" ht="12" x14ac:dyDescent="0.25">
      <c r="A32" s="104">
        <v>3200</v>
      </c>
      <c r="B32" s="105"/>
      <c r="C32" s="110" t="s">
        <v>425</v>
      </c>
      <c r="D32" s="110"/>
      <c r="E32" s="15"/>
      <c r="F32" s="16">
        <v>950000</v>
      </c>
      <c r="G32" s="15"/>
      <c r="H32" s="16">
        <v>950000</v>
      </c>
      <c r="I32" s="28">
        <v>573689.59999999998</v>
      </c>
    </row>
    <row r="33" spans="1:10" s="5" customFormat="1" ht="12" x14ac:dyDescent="0.25">
      <c r="A33" s="104">
        <v>3300</v>
      </c>
      <c r="B33" s="105"/>
      <c r="C33" s="110" t="s">
        <v>426</v>
      </c>
      <c r="D33" s="110"/>
      <c r="E33" s="15"/>
      <c r="F33" s="16">
        <v>6950720</v>
      </c>
      <c r="G33" s="15"/>
      <c r="H33" s="16">
        <v>6133320.7999999998</v>
      </c>
      <c r="I33" s="28">
        <v>2620279.6</v>
      </c>
    </row>
    <row r="34" spans="1:10" s="5" customFormat="1" ht="12" x14ac:dyDescent="0.25">
      <c r="A34" s="104">
        <v>3400</v>
      </c>
      <c r="B34" s="105"/>
      <c r="C34" s="110" t="s">
        <v>427</v>
      </c>
      <c r="D34" s="110"/>
      <c r="E34" s="15"/>
      <c r="F34" s="16">
        <v>239804</v>
      </c>
      <c r="G34" s="15"/>
      <c r="H34" s="16">
        <v>239804</v>
      </c>
      <c r="I34" s="28">
        <v>146751.57999999999</v>
      </c>
    </row>
    <row r="35" spans="1:10" s="5" customFormat="1" ht="12" x14ac:dyDescent="0.25">
      <c r="A35" s="104">
        <v>3500</v>
      </c>
      <c r="B35" s="105"/>
      <c r="C35" s="110" t="s">
        <v>428</v>
      </c>
      <c r="D35" s="110"/>
      <c r="E35" s="15"/>
      <c r="F35" s="16">
        <v>2605865</v>
      </c>
      <c r="G35" s="15"/>
      <c r="H35" s="16">
        <v>2605865</v>
      </c>
      <c r="I35" s="28">
        <v>1232729.4099999999</v>
      </c>
    </row>
    <row r="36" spans="1:10" s="5" customFormat="1" ht="12" x14ac:dyDescent="0.25">
      <c r="A36" s="104">
        <v>3700</v>
      </c>
      <c r="B36" s="105"/>
      <c r="C36" s="110" t="s">
        <v>429</v>
      </c>
      <c r="D36" s="110"/>
      <c r="E36" s="15"/>
      <c r="F36" s="16">
        <v>49500</v>
      </c>
      <c r="G36" s="15"/>
      <c r="H36" s="16">
        <v>49500</v>
      </c>
      <c r="I36" s="28">
        <v>35400</v>
      </c>
    </row>
    <row r="37" spans="1:10" s="5" customFormat="1" ht="12" x14ac:dyDescent="0.25">
      <c r="A37" s="104">
        <v>3900</v>
      </c>
      <c r="B37" s="105"/>
      <c r="C37" s="110" t="s">
        <v>215</v>
      </c>
      <c r="D37" s="110"/>
      <c r="E37" s="15"/>
      <c r="F37" s="16">
        <v>3691042</v>
      </c>
      <c r="G37" s="15"/>
      <c r="H37" s="16">
        <v>3691042</v>
      </c>
      <c r="I37" s="28">
        <v>539153.37</v>
      </c>
    </row>
    <row r="38" spans="1:10" s="5" customFormat="1" ht="12" x14ac:dyDescent="0.25">
      <c r="A38" s="104">
        <v>5691</v>
      </c>
      <c r="B38" s="105"/>
      <c r="C38" s="67" t="s">
        <v>480</v>
      </c>
      <c r="D38" s="68"/>
      <c r="E38" s="29"/>
      <c r="F38" s="30">
        <v>0</v>
      </c>
      <c r="G38" s="29"/>
      <c r="H38" s="30">
        <v>80000</v>
      </c>
      <c r="I38" s="28">
        <v>0</v>
      </c>
    </row>
    <row r="39" spans="1:10" s="5" customFormat="1" ht="12" x14ac:dyDescent="0.25">
      <c r="A39" s="104">
        <v>5971</v>
      </c>
      <c r="B39" s="105"/>
      <c r="C39" s="112" t="s">
        <v>324</v>
      </c>
      <c r="D39" s="112"/>
      <c r="E39" s="15"/>
      <c r="F39" s="16">
        <v>0</v>
      </c>
      <c r="G39" s="15"/>
      <c r="H39" s="30">
        <v>92057.600000000006</v>
      </c>
      <c r="I39" s="31">
        <v>0</v>
      </c>
    </row>
    <row r="40" spans="1:10" s="5" customFormat="1" ht="12" x14ac:dyDescent="0.25">
      <c r="I40" s="32"/>
    </row>
    <row r="41" spans="1:10" s="5" customFormat="1" ht="12" x14ac:dyDescent="0.25"/>
    <row r="42" spans="1:10" s="5" customFormat="1" ht="12" x14ac:dyDescent="0.25"/>
    <row r="43" spans="1:10" s="5" customFormat="1" ht="12" x14ac:dyDescent="0.25">
      <c r="A43" s="69" t="s">
        <v>453</v>
      </c>
      <c r="B43" s="70"/>
      <c r="C43" s="70"/>
      <c r="D43" s="70"/>
      <c r="E43" s="70"/>
      <c r="F43" s="70"/>
      <c r="G43" s="70"/>
      <c r="H43" s="70"/>
      <c r="I43" s="71"/>
    </row>
    <row r="44" spans="1:10" s="5" customFormat="1" ht="12" x14ac:dyDescent="0.25">
      <c r="A44" s="72"/>
      <c r="B44" s="73"/>
      <c r="C44" s="73"/>
      <c r="D44" s="73"/>
      <c r="E44" s="73"/>
      <c r="F44" s="73"/>
      <c r="G44" s="73"/>
      <c r="H44" s="73"/>
      <c r="I44" s="74"/>
    </row>
    <row r="45" spans="1:10" s="5" customFormat="1" ht="12" x14ac:dyDescent="0.25">
      <c r="A45" s="75" t="s">
        <v>454</v>
      </c>
      <c r="B45" s="75" t="s">
        <v>455</v>
      </c>
      <c r="C45" s="75"/>
      <c r="D45" s="75" t="s">
        <v>456</v>
      </c>
      <c r="E45" s="75"/>
      <c r="F45" s="75" t="s">
        <v>457</v>
      </c>
      <c r="G45" s="75"/>
      <c r="H45" s="75" t="s">
        <v>458</v>
      </c>
      <c r="I45" s="75"/>
    </row>
    <row r="46" spans="1:10" s="5" customFormat="1" ht="12" x14ac:dyDescent="0.25">
      <c r="A46" s="75"/>
      <c r="B46" s="75"/>
      <c r="C46" s="75"/>
      <c r="D46" s="75"/>
      <c r="E46" s="75"/>
      <c r="F46" s="75"/>
      <c r="G46" s="75"/>
      <c r="H46" s="75"/>
      <c r="I46" s="75"/>
    </row>
    <row r="47" spans="1:10" s="5" customFormat="1" ht="12" x14ac:dyDescent="0.25">
      <c r="A47" s="33">
        <v>1131</v>
      </c>
      <c r="B47" s="110" t="str">
        <f>VLOOKUP(A47,'Hoja1 (2)'!G2:M419,2,0)</f>
        <v>Sueldos base al personal permanente.</v>
      </c>
      <c r="C47" s="110"/>
      <c r="D47" s="20"/>
      <c r="E47" s="34">
        <v>6402452</v>
      </c>
      <c r="F47" s="24"/>
      <c r="G47" s="34">
        <v>6402452</v>
      </c>
      <c r="H47" s="24"/>
      <c r="I47" s="34">
        <v>4380779.1900000004</v>
      </c>
      <c r="J47" s="35"/>
    </row>
    <row r="48" spans="1:10" s="5" customFormat="1" ht="12" x14ac:dyDescent="0.25">
      <c r="A48" s="19">
        <v>1132</v>
      </c>
      <c r="B48" s="110" t="str">
        <f>VLOOKUP(A48,'Hoja1 (2)'!G3:M420,2,0)</f>
        <v>Sueldos al personal a lista de raya base.</v>
      </c>
      <c r="C48" s="110"/>
      <c r="D48" s="20"/>
      <c r="E48" s="34">
        <v>198276</v>
      </c>
      <c r="F48" s="24"/>
      <c r="G48" s="34">
        <v>201037.78</v>
      </c>
      <c r="H48" s="24"/>
      <c r="I48" s="34">
        <v>149867.85999999999</v>
      </c>
      <c r="J48" s="35"/>
    </row>
    <row r="49" spans="1:10" s="5" customFormat="1" ht="12" x14ac:dyDescent="0.25">
      <c r="A49" s="19">
        <v>1211</v>
      </c>
      <c r="B49" s="110" t="str">
        <f>VLOOKUP(A49,'Hoja1 (2)'!G4:M421,2,0)</f>
        <v>Honorarios asimilables a salarios.</v>
      </c>
      <c r="C49" s="110"/>
      <c r="D49" s="20"/>
      <c r="E49" s="34">
        <v>31109000</v>
      </c>
      <c r="F49" s="24"/>
      <c r="G49" s="34">
        <v>31109000</v>
      </c>
      <c r="H49" s="24"/>
      <c r="I49" s="34">
        <v>19087400</v>
      </c>
      <c r="J49" s="35"/>
    </row>
    <row r="50" spans="1:10" s="5" customFormat="1" ht="12" x14ac:dyDescent="0.25">
      <c r="A50" s="19">
        <v>1221</v>
      </c>
      <c r="B50" s="110" t="str">
        <f>VLOOKUP(A50,'Hoja1 (2)'!G5:M422,2,0)</f>
        <v>Sueldos base al personal eventual.</v>
      </c>
      <c r="C50" s="110"/>
      <c r="D50" s="20"/>
      <c r="E50" s="34">
        <v>3452781</v>
      </c>
      <c r="F50" s="24"/>
      <c r="G50" s="34">
        <v>3452781</v>
      </c>
      <c r="H50" s="24"/>
      <c r="I50" s="34">
        <v>2092799.8</v>
      </c>
      <c r="J50" s="35"/>
    </row>
    <row r="51" spans="1:10" s="5" customFormat="1" ht="12" x14ac:dyDescent="0.25">
      <c r="A51" s="19">
        <v>1311</v>
      </c>
      <c r="B51" s="110" t="str">
        <f>VLOOKUP(A51,'Hoja1 (2)'!G6:M423,2,0)</f>
        <v>Prima quinquenal por años de servicios efectivos prestados.</v>
      </c>
      <c r="C51" s="110"/>
      <c r="D51" s="20"/>
      <c r="E51" s="34">
        <v>58368</v>
      </c>
      <c r="F51" s="24"/>
      <c r="G51" s="34">
        <v>58368</v>
      </c>
      <c r="H51" s="24"/>
      <c r="I51" s="34">
        <v>40539.5</v>
      </c>
      <c r="J51" s="35"/>
    </row>
    <row r="52" spans="1:10" s="5" customFormat="1" ht="12" x14ac:dyDescent="0.25">
      <c r="A52" s="19">
        <v>1321</v>
      </c>
      <c r="B52" s="110" t="str">
        <f>VLOOKUP(A52,'Hoja1 (2)'!G7:M424,2,0)</f>
        <v>Prima de vacaciones.</v>
      </c>
      <c r="C52" s="110"/>
      <c r="D52" s="24"/>
      <c r="E52" s="34">
        <v>191390</v>
      </c>
      <c r="F52" s="24"/>
      <c r="G52" s="34">
        <v>191390</v>
      </c>
      <c r="H52" s="24"/>
      <c r="I52" s="34">
        <v>80876.740000000005</v>
      </c>
      <c r="J52" s="35"/>
    </row>
    <row r="53" spans="1:10" s="5" customFormat="1" ht="12" x14ac:dyDescent="0.25">
      <c r="A53" s="19">
        <v>1323</v>
      </c>
      <c r="B53" s="110" t="str">
        <f>VLOOKUP(A53,'Hoja1 (2)'!G8:M425,2,0)</f>
        <v>Gratificación de fin de año.</v>
      </c>
      <c r="C53" s="110"/>
      <c r="D53" s="24"/>
      <c r="E53" s="36">
        <v>2304763</v>
      </c>
      <c r="F53" s="22"/>
      <c r="G53" s="34">
        <v>2304763</v>
      </c>
      <c r="H53" s="22"/>
      <c r="I53" s="34">
        <v>60922.11</v>
      </c>
      <c r="J53" s="35"/>
    </row>
    <row r="54" spans="1:10" s="5" customFormat="1" ht="12" x14ac:dyDescent="0.25">
      <c r="A54" s="19">
        <v>1331</v>
      </c>
      <c r="B54" s="110" t="str">
        <f>VLOOKUP(A54,'Hoja1 (2)'!G9:M426,2,0)</f>
        <v>Horas extraordinarias.</v>
      </c>
      <c r="C54" s="110"/>
      <c r="D54" s="24"/>
      <c r="E54" s="36">
        <v>452751</v>
      </c>
      <c r="F54" s="22"/>
      <c r="G54" s="34">
        <v>452751</v>
      </c>
      <c r="H54" s="22"/>
      <c r="I54" s="34">
        <v>232160.67</v>
      </c>
      <c r="J54" s="35"/>
    </row>
    <row r="55" spans="1:10" s="5" customFormat="1" ht="12" x14ac:dyDescent="0.25">
      <c r="A55" s="19">
        <v>1341</v>
      </c>
      <c r="B55" s="110" t="str">
        <f>VLOOKUP(A55,'Hoja1 (2)'!G10:M427,2,0)</f>
        <v>Compensaciones.</v>
      </c>
      <c r="C55" s="110"/>
      <c r="D55" s="24"/>
      <c r="E55" s="36">
        <v>45000</v>
      </c>
      <c r="F55" s="22"/>
      <c r="G55" s="34">
        <v>45551.68</v>
      </c>
      <c r="H55" s="22"/>
      <c r="I55" s="34">
        <v>45363.5</v>
      </c>
      <c r="J55" s="35"/>
    </row>
    <row r="56" spans="1:10" s="5" customFormat="1" ht="12" x14ac:dyDescent="0.25">
      <c r="A56" s="19">
        <v>1342</v>
      </c>
      <c r="B56" s="110" t="str">
        <f>VLOOKUP(A56,'Hoja1 (2)'!G11:M428,2,0)</f>
        <v>Compensaciones por servicios eventuales.</v>
      </c>
      <c r="C56" s="110"/>
      <c r="D56" s="24"/>
      <c r="E56" s="36">
        <v>219631</v>
      </c>
      <c r="F56" s="22"/>
      <c r="G56" s="34">
        <v>216317.54</v>
      </c>
      <c r="H56" s="22"/>
      <c r="I56" s="34">
        <v>0</v>
      </c>
      <c r="J56" s="35"/>
    </row>
    <row r="57" spans="1:10" s="5" customFormat="1" ht="12" x14ac:dyDescent="0.25">
      <c r="A57" s="19">
        <v>1411</v>
      </c>
      <c r="B57" s="110" t="str">
        <f>VLOOKUP(A57,'Hoja1 (2)'!G12:M429,2,0)</f>
        <v>Aportaciones a instituciones de seguridad social.</v>
      </c>
      <c r="C57" s="110"/>
      <c r="D57" s="24"/>
      <c r="E57" s="36">
        <v>866232</v>
      </c>
      <c r="F57" s="22"/>
      <c r="G57" s="34">
        <v>866232</v>
      </c>
      <c r="H57" s="22"/>
      <c r="I57" s="34">
        <v>589065.93000000005</v>
      </c>
      <c r="J57" s="35"/>
    </row>
    <row r="58" spans="1:10" s="5" customFormat="1" ht="12" x14ac:dyDescent="0.25">
      <c r="A58" s="19">
        <v>1421</v>
      </c>
      <c r="B58" s="110" t="str">
        <f>VLOOKUP(A58,'Hoja1 (2)'!G13:M430,2,0)</f>
        <v>Aportaciones a fondos de vivienda.</v>
      </c>
      <c r="C58" s="110"/>
      <c r="D58" s="24"/>
      <c r="E58" s="36">
        <v>348656</v>
      </c>
      <c r="F58" s="22"/>
      <c r="G58" s="34">
        <v>348656</v>
      </c>
      <c r="H58" s="22"/>
      <c r="I58" s="34">
        <v>206754.2</v>
      </c>
      <c r="J58" s="35"/>
    </row>
    <row r="59" spans="1:10" s="5" customFormat="1" ht="12" x14ac:dyDescent="0.25">
      <c r="A59" s="19">
        <v>1431</v>
      </c>
      <c r="B59" s="110" t="str">
        <f>VLOOKUP(A59,'Hoja1 (2)'!G14:M431,2,0)</f>
        <v>Aportaciones al sistema para el retiro o a la administradora de fondos para el retiro y ahorro solidario.</v>
      </c>
      <c r="C59" s="110"/>
      <c r="D59" s="24"/>
      <c r="E59" s="36">
        <v>352499</v>
      </c>
      <c r="F59" s="22"/>
      <c r="G59" s="34">
        <v>352499</v>
      </c>
      <c r="H59" s="22"/>
      <c r="I59" s="34">
        <v>264901.34000000003</v>
      </c>
      <c r="J59" s="35"/>
    </row>
    <row r="60" spans="1:10" s="5" customFormat="1" ht="12" x14ac:dyDescent="0.25">
      <c r="A60" s="19">
        <v>1441</v>
      </c>
      <c r="B60" s="110" t="str">
        <f>VLOOKUP(A60,'Hoja1 (2)'!G15:M432,2,0)</f>
        <v>Primas por seguro de vida del personal civil.</v>
      </c>
      <c r="C60" s="110"/>
      <c r="D60" s="24"/>
      <c r="E60" s="36">
        <v>528916</v>
      </c>
      <c r="F60" s="22"/>
      <c r="G60" s="34">
        <v>528916</v>
      </c>
      <c r="H60" s="22"/>
      <c r="I60" s="34">
        <v>324719.44</v>
      </c>
      <c r="J60" s="35"/>
    </row>
    <row r="61" spans="1:10" s="5" customFormat="1" ht="12" x14ac:dyDescent="0.25">
      <c r="A61" s="19">
        <v>1443</v>
      </c>
      <c r="B61" s="110" t="str">
        <f>VLOOKUP(A61,'Hoja1 (2)'!G16:M433,2,0)</f>
        <v>Primas por seguro de retiro del personal al servicio de las unidades responsables del gasto del Distrito Federal.</v>
      </c>
      <c r="C61" s="110"/>
      <c r="D61" s="24"/>
      <c r="E61" s="36">
        <v>35170</v>
      </c>
      <c r="F61" s="22"/>
      <c r="G61" s="34">
        <v>35170</v>
      </c>
      <c r="H61" s="22"/>
      <c r="I61" s="34">
        <v>22151.05</v>
      </c>
      <c r="J61" s="35"/>
    </row>
    <row r="62" spans="1:10" s="5" customFormat="1" ht="12" x14ac:dyDescent="0.25">
      <c r="A62" s="19">
        <v>1511</v>
      </c>
      <c r="B62" s="110" t="str">
        <f>VLOOKUP(A62,'Hoja1 (2)'!G17:M434,2,0)</f>
        <v>Cuotas para el fondo de ahorro y fondo de trabajo.</v>
      </c>
      <c r="C62" s="110"/>
      <c r="D62" s="24"/>
      <c r="E62" s="36">
        <v>340295</v>
      </c>
      <c r="F62" s="22"/>
      <c r="G62" s="34">
        <v>340295</v>
      </c>
      <c r="H62" s="22"/>
      <c r="I62" s="34">
        <v>216383.18</v>
      </c>
      <c r="J62" s="35"/>
    </row>
    <row r="63" spans="1:10" s="5" customFormat="1" ht="12" x14ac:dyDescent="0.25">
      <c r="A63" s="19">
        <v>1541</v>
      </c>
      <c r="B63" s="110" t="str">
        <f>VLOOKUP(A63,'Hoja1 (2)'!G18:M435,2,0)</f>
        <v>Vales.</v>
      </c>
      <c r="C63" s="110"/>
      <c r="D63" s="24"/>
      <c r="E63" s="34">
        <v>838225</v>
      </c>
      <c r="F63" s="22"/>
      <c r="G63" s="34">
        <v>838225</v>
      </c>
      <c r="H63" s="22"/>
      <c r="I63" s="34">
        <v>191968</v>
      </c>
      <c r="J63" s="35"/>
    </row>
    <row r="64" spans="1:10" s="5" customFormat="1" ht="12" x14ac:dyDescent="0.25">
      <c r="A64" s="19">
        <v>1542</v>
      </c>
      <c r="B64" s="110" t="str">
        <f>VLOOKUP(A64,'Hoja1 (2)'!G19:M436,2,0)</f>
        <v>Apoyo económico por defunción de familiares directos.</v>
      </c>
      <c r="C64" s="110"/>
      <c r="D64" s="24"/>
      <c r="E64" s="36">
        <v>20000</v>
      </c>
      <c r="F64" s="22"/>
      <c r="G64" s="34">
        <v>20000</v>
      </c>
      <c r="H64" s="22"/>
      <c r="I64" s="34">
        <v>8656.68</v>
      </c>
      <c r="J64" s="35"/>
    </row>
    <row r="65" spans="1:10" s="5" customFormat="1" ht="12" x14ac:dyDescent="0.25">
      <c r="A65" s="19">
        <v>1544</v>
      </c>
      <c r="B65" s="110" t="str">
        <f>VLOOKUP(A65,'Hoja1 (2)'!G20:M437,2,0)</f>
        <v>Asignaciones para requerimiento de cargos de servidores públicos de nivel técnico operativo, de confianza y personal de la rama médica.</v>
      </c>
      <c r="C65" s="110"/>
      <c r="D65" s="24"/>
      <c r="E65" s="36">
        <v>460000</v>
      </c>
      <c r="F65" s="22"/>
      <c r="G65" s="34">
        <v>460000</v>
      </c>
      <c r="H65" s="22"/>
      <c r="I65" s="34">
        <v>256307.07</v>
      </c>
      <c r="J65" s="35"/>
    </row>
    <row r="66" spans="1:10" s="5" customFormat="1" ht="12" x14ac:dyDescent="0.25">
      <c r="A66" s="19">
        <v>1545</v>
      </c>
      <c r="B66" s="110" t="str">
        <f>VLOOKUP(A66,'Hoja1 (2)'!G21:M438,2,0)</f>
        <v>Asignaciones para prestaciones a personal sindicalizado y no sindicalizado.</v>
      </c>
      <c r="C66" s="110"/>
      <c r="D66" s="24"/>
      <c r="E66" s="34">
        <v>332005</v>
      </c>
      <c r="F66" s="22"/>
      <c r="G66" s="34">
        <v>332005</v>
      </c>
      <c r="H66" s="22"/>
      <c r="I66" s="34">
        <v>163186.65</v>
      </c>
      <c r="J66" s="35"/>
    </row>
    <row r="67" spans="1:10" s="5" customFormat="1" ht="12" x14ac:dyDescent="0.25">
      <c r="A67" s="19">
        <v>1546</v>
      </c>
      <c r="B67" s="110" t="str">
        <f>VLOOKUP(A67,'Hoja1 (2)'!G22:M439,2,0)</f>
        <v>Otras prestaciones contractuales.</v>
      </c>
      <c r="C67" s="110"/>
      <c r="D67" s="24"/>
      <c r="E67" s="36">
        <v>393000</v>
      </c>
      <c r="F67" s="22"/>
      <c r="G67" s="34">
        <v>393000</v>
      </c>
      <c r="H67" s="22"/>
      <c r="I67" s="34">
        <v>274500</v>
      </c>
      <c r="J67" s="35"/>
    </row>
    <row r="68" spans="1:10" s="5" customFormat="1" ht="12" x14ac:dyDescent="0.25">
      <c r="A68" s="19">
        <v>1547</v>
      </c>
      <c r="B68" s="110" t="str">
        <f>VLOOKUP(A68,'Hoja1 (2)'!G23:M440,2,0)</f>
        <v>Asignaciones conmemorativas.</v>
      </c>
      <c r="C68" s="110"/>
      <c r="D68" s="24"/>
      <c r="E68" s="34">
        <v>24500</v>
      </c>
      <c r="F68" s="22"/>
      <c r="G68" s="34">
        <v>24500</v>
      </c>
      <c r="H68" s="22"/>
      <c r="I68" s="34">
        <v>16000</v>
      </c>
      <c r="J68" s="35"/>
    </row>
    <row r="69" spans="1:10" s="5" customFormat="1" ht="12" x14ac:dyDescent="0.25">
      <c r="A69" s="19">
        <v>1548</v>
      </c>
      <c r="B69" s="110" t="str">
        <f>VLOOKUP(A69,'Hoja1 (2)'!G24:M441,2,0)</f>
        <v>Asignaciones para pago de antigüedad.</v>
      </c>
      <c r="C69" s="110"/>
      <c r="D69" s="24"/>
      <c r="E69" s="36">
        <v>500000</v>
      </c>
      <c r="F69" s="22"/>
      <c r="G69" s="34">
        <v>500000</v>
      </c>
      <c r="H69" s="22"/>
      <c r="I69" s="34">
        <v>410526.05</v>
      </c>
      <c r="J69" s="35"/>
    </row>
    <row r="70" spans="1:10" s="5" customFormat="1" ht="12" x14ac:dyDescent="0.25">
      <c r="A70" s="19">
        <v>1551</v>
      </c>
      <c r="B70" s="110" t="str">
        <f>VLOOKUP(A70,'Hoja1 (2)'!G25:M442,2,0)</f>
        <v>Apoyos a la capacitación de los servidores públicos.</v>
      </c>
      <c r="C70" s="110"/>
      <c r="D70" s="24"/>
      <c r="E70" s="36">
        <v>3000</v>
      </c>
      <c r="F70" s="22"/>
      <c r="G70" s="34">
        <v>3000</v>
      </c>
      <c r="H70" s="22"/>
      <c r="I70" s="34">
        <v>1800</v>
      </c>
      <c r="J70" s="35"/>
    </row>
    <row r="71" spans="1:10" s="5" customFormat="1" ht="12" x14ac:dyDescent="0.25">
      <c r="A71" s="19">
        <v>1591</v>
      </c>
      <c r="B71" s="110" t="str">
        <f>VLOOKUP(A71,'Hoja1 (2)'!G26:M443,2,0)</f>
        <v>Asignaciones para requerimiento de cargos de servidores públicos superiores y de mandos medios así como de líderes coordinadores y enlaces.</v>
      </c>
      <c r="C71" s="110"/>
      <c r="D71" s="24"/>
      <c r="E71" s="36">
        <v>10510352</v>
      </c>
      <c r="F71" s="22"/>
      <c r="G71" s="34">
        <v>10510352</v>
      </c>
      <c r="H71" s="22"/>
      <c r="I71" s="34">
        <v>6609134</v>
      </c>
      <c r="J71" s="35"/>
    </row>
    <row r="72" spans="1:10" s="5" customFormat="1" ht="12" x14ac:dyDescent="0.25">
      <c r="A72" s="19">
        <v>1593</v>
      </c>
      <c r="B72" s="110" t="str">
        <f>VLOOKUP(A72,'Hoja1 (2)'!G27:M444,2,0)</f>
        <v>Becas a hijos de trabajadores.</v>
      </c>
      <c r="C72" s="110"/>
      <c r="D72" s="24"/>
      <c r="E72" s="36">
        <v>60000</v>
      </c>
      <c r="F72" s="22"/>
      <c r="G72" s="34">
        <v>60000</v>
      </c>
      <c r="H72" s="22"/>
      <c r="I72" s="34">
        <v>29463.75</v>
      </c>
      <c r="J72" s="35"/>
    </row>
    <row r="73" spans="1:10" s="5" customFormat="1" ht="12" x14ac:dyDescent="0.25">
      <c r="A73" s="19">
        <v>1599</v>
      </c>
      <c r="B73" s="110" t="str">
        <f>VLOOKUP(A73,'Hoja1 (2)'!G28:M445,2,0)</f>
        <v>Otras prestaciones sociales y económicas.</v>
      </c>
      <c r="C73" s="110"/>
      <c r="D73" s="24"/>
      <c r="E73" s="36">
        <v>422400</v>
      </c>
      <c r="F73" s="22"/>
      <c r="G73" s="34">
        <v>422400</v>
      </c>
      <c r="H73" s="22"/>
      <c r="I73" s="34">
        <v>286890</v>
      </c>
      <c r="J73" s="35"/>
    </row>
    <row r="74" spans="1:10" s="5" customFormat="1" ht="12" x14ac:dyDescent="0.25">
      <c r="A74" s="19">
        <v>1711</v>
      </c>
      <c r="B74" s="110" t="str">
        <f>VLOOKUP(A74,'Hoja1 (2)'!G29:M446,2,0)</f>
        <v>Estímulos por productividad, eficiencia y calidad en el desempeño.</v>
      </c>
      <c r="C74" s="110"/>
      <c r="D74" s="24"/>
      <c r="E74" s="36">
        <v>30285</v>
      </c>
      <c r="F74" s="22"/>
      <c r="G74" s="34">
        <v>30285</v>
      </c>
      <c r="H74" s="22"/>
      <c r="I74" s="34">
        <v>0</v>
      </c>
      <c r="J74" s="35"/>
    </row>
    <row r="75" spans="1:10" s="5" customFormat="1" ht="12" x14ac:dyDescent="0.25">
      <c r="A75" s="19">
        <v>1713</v>
      </c>
      <c r="B75" s="110" t="str">
        <f>VLOOKUP(A75,'Hoja1 (2)'!G30:M447,2,0)</f>
        <v>Premio de antigüedad.</v>
      </c>
      <c r="C75" s="110"/>
      <c r="D75" s="24"/>
      <c r="E75" s="36">
        <v>145000</v>
      </c>
      <c r="F75" s="22"/>
      <c r="G75" s="34">
        <v>145000</v>
      </c>
      <c r="H75" s="22"/>
      <c r="I75" s="34">
        <v>0</v>
      </c>
      <c r="J75" s="35"/>
    </row>
    <row r="76" spans="1:10" s="5" customFormat="1" ht="12" x14ac:dyDescent="0.25">
      <c r="A76" s="19">
        <v>1714</v>
      </c>
      <c r="B76" s="110" t="str">
        <f>VLOOKUP(A76,'Hoja1 (2)'!G31:M448,2,0)</f>
        <v>Premio de asistencia.</v>
      </c>
      <c r="C76" s="110"/>
      <c r="D76" s="24"/>
      <c r="E76" s="36">
        <v>221484</v>
      </c>
      <c r="F76" s="22"/>
      <c r="G76" s="34">
        <v>221484</v>
      </c>
      <c r="H76" s="22"/>
      <c r="I76" s="34">
        <v>174242.8</v>
      </c>
      <c r="J76" s="35"/>
    </row>
    <row r="77" spans="1:10" s="5" customFormat="1" ht="12" x14ac:dyDescent="0.25">
      <c r="A77" s="19">
        <v>1719</v>
      </c>
      <c r="B77" s="110" t="str">
        <f>VLOOKUP(A77,'Hoja1 (2)'!G32:M449,2,0)</f>
        <v>Otros estímulos.</v>
      </c>
      <c r="C77" s="110"/>
      <c r="D77" s="24"/>
      <c r="E77" s="36">
        <v>3000</v>
      </c>
      <c r="F77" s="22"/>
      <c r="G77" s="34">
        <v>3000</v>
      </c>
      <c r="H77" s="22"/>
      <c r="I77" s="34">
        <v>0</v>
      </c>
      <c r="J77" s="35"/>
    </row>
    <row r="78" spans="1:10" s="5" customFormat="1" ht="12" x14ac:dyDescent="0.25">
      <c r="A78" s="19">
        <v>2111</v>
      </c>
      <c r="B78" s="110" t="str">
        <f>VLOOKUP(A78,'Hoja1 (2)'!G33:M450,2,0)</f>
        <v>Materiales, útiles y equipos menores de oficina.</v>
      </c>
      <c r="C78" s="110"/>
      <c r="D78" s="24"/>
      <c r="E78" s="34">
        <v>512136</v>
      </c>
      <c r="F78" s="22"/>
      <c r="G78" s="34">
        <v>512136</v>
      </c>
      <c r="H78" s="22"/>
      <c r="I78" s="34">
        <v>143979.57</v>
      </c>
      <c r="J78" s="35"/>
    </row>
    <row r="79" spans="1:10" s="5" customFormat="1" ht="12" x14ac:dyDescent="0.25">
      <c r="A79" s="19">
        <v>2141</v>
      </c>
      <c r="B79" s="110" t="str">
        <f>VLOOKUP(A79,'Hoja1 (2)'!G34:M451,2,0)</f>
        <v>Materiales, útiles y equipos menores de tecnologías de la información y comunicaciones.</v>
      </c>
      <c r="C79" s="110"/>
      <c r="D79" s="24"/>
      <c r="E79" s="34">
        <v>605000</v>
      </c>
      <c r="F79" s="22"/>
      <c r="G79" s="34">
        <v>605000</v>
      </c>
      <c r="H79" s="22"/>
      <c r="I79" s="34">
        <v>116078.88</v>
      </c>
      <c r="J79" s="35"/>
    </row>
    <row r="80" spans="1:10" s="5" customFormat="1" ht="12" x14ac:dyDescent="0.25">
      <c r="A80" s="19">
        <v>2151</v>
      </c>
      <c r="B80" s="110" t="str">
        <f>VLOOKUP(A80,'Hoja1 (2)'!G35:M452,2,0)</f>
        <v>Material impreso e información digital.</v>
      </c>
      <c r="C80" s="110"/>
      <c r="D80" s="24"/>
      <c r="E80" s="34">
        <v>12500</v>
      </c>
      <c r="F80" s="22"/>
      <c r="G80" s="34">
        <v>3500</v>
      </c>
      <c r="H80" s="22"/>
      <c r="I80" s="34">
        <v>0</v>
      </c>
      <c r="J80" s="35"/>
    </row>
    <row r="81" spans="1:10" s="5" customFormat="1" ht="12" x14ac:dyDescent="0.25">
      <c r="A81" s="19">
        <v>2161</v>
      </c>
      <c r="B81" s="110" t="str">
        <f>VLOOKUP(A81,'Hoja1 (2)'!G36:M453,2,0)</f>
        <v>Material de limpieza.</v>
      </c>
      <c r="C81" s="110"/>
      <c r="D81" s="24"/>
      <c r="E81" s="36">
        <v>1500</v>
      </c>
      <c r="F81" s="22"/>
      <c r="G81" s="34">
        <v>1500</v>
      </c>
      <c r="H81" s="22"/>
      <c r="I81" s="34">
        <v>1227.2</v>
      </c>
      <c r="J81" s="35"/>
    </row>
    <row r="82" spans="1:10" s="5" customFormat="1" ht="12" x14ac:dyDescent="0.25">
      <c r="A82" s="19">
        <v>2211</v>
      </c>
      <c r="B82" s="110" t="str">
        <f>VLOOKUP(A82,'Hoja1 (2)'!G37:M454,2,0)</f>
        <v>Productos alimenticios y bebidas para personas.</v>
      </c>
      <c r="C82" s="110"/>
      <c r="D82" s="24"/>
      <c r="E82" s="36">
        <v>100000</v>
      </c>
      <c r="F82" s="22"/>
      <c r="G82" s="34">
        <v>100000</v>
      </c>
      <c r="H82" s="22"/>
      <c r="I82" s="34">
        <v>2641</v>
      </c>
      <c r="J82" s="35"/>
    </row>
    <row r="83" spans="1:10" s="5" customFormat="1" ht="12" x14ac:dyDescent="0.25">
      <c r="A83" s="19">
        <v>2419</v>
      </c>
      <c r="B83" s="110" t="str">
        <f>VLOOKUP(A83,'Hoja1 (2)'!G38:M455,2,0)</f>
        <v>Otros productos minerales no metálicos.</v>
      </c>
      <c r="C83" s="110"/>
      <c r="D83" s="24"/>
      <c r="E83" s="36">
        <v>1940</v>
      </c>
      <c r="F83" s="22"/>
      <c r="G83" s="34">
        <v>1940</v>
      </c>
      <c r="H83" s="22"/>
      <c r="I83" s="34">
        <v>0</v>
      </c>
      <c r="J83" s="35"/>
    </row>
    <row r="84" spans="1:10" s="5" customFormat="1" ht="12" x14ac:dyDescent="0.25">
      <c r="A84" s="19">
        <v>2421</v>
      </c>
      <c r="B84" s="110" t="s">
        <v>83</v>
      </c>
      <c r="C84" s="110"/>
      <c r="D84" s="24"/>
      <c r="E84" s="36">
        <v>372</v>
      </c>
      <c r="F84" s="22"/>
      <c r="G84" s="34">
        <v>372</v>
      </c>
      <c r="H84" s="22"/>
      <c r="I84" s="34">
        <v>0</v>
      </c>
      <c r="J84" s="35"/>
    </row>
    <row r="85" spans="1:10" s="5" customFormat="1" ht="12" x14ac:dyDescent="0.25">
      <c r="A85" s="19">
        <v>2431</v>
      </c>
      <c r="B85" s="110" t="str">
        <f>VLOOKUP(A85,'Hoja1 (2)'!G39:M456,2,0)</f>
        <v>Cal, yeso y productos de yeso.</v>
      </c>
      <c r="C85" s="110"/>
      <c r="D85" s="24"/>
      <c r="E85" s="36">
        <v>3000</v>
      </c>
      <c r="F85" s="22"/>
      <c r="G85" s="34">
        <v>3000</v>
      </c>
      <c r="H85" s="22"/>
      <c r="I85" s="34">
        <v>0</v>
      </c>
      <c r="J85" s="35"/>
    </row>
    <row r="86" spans="1:10" s="5" customFormat="1" ht="12" x14ac:dyDescent="0.25">
      <c r="A86" s="19">
        <v>2441</v>
      </c>
      <c r="B86" s="110" t="str">
        <f>VLOOKUP(A86,'Hoja1 (2)'!G40:M457,2,0)</f>
        <v>Madera y productos de madera.</v>
      </c>
      <c r="C86" s="110"/>
      <c r="D86" s="24"/>
      <c r="E86" s="36">
        <v>9000</v>
      </c>
      <c r="F86" s="22"/>
      <c r="G86" s="34">
        <v>9000</v>
      </c>
      <c r="H86" s="22"/>
      <c r="I86" s="34">
        <v>997.6</v>
      </c>
      <c r="J86" s="35"/>
    </row>
    <row r="87" spans="1:10" s="5" customFormat="1" ht="12" x14ac:dyDescent="0.25">
      <c r="A87" s="19">
        <v>2451</v>
      </c>
      <c r="B87" s="110" t="str">
        <f>VLOOKUP(A87,'Hoja1 (2)'!G41:M458,2,0)</f>
        <v>Vidrio y productos de vidrio.</v>
      </c>
      <c r="C87" s="110"/>
      <c r="D87" s="24"/>
      <c r="E87" s="36">
        <v>3000</v>
      </c>
      <c r="F87" s="22"/>
      <c r="G87" s="34">
        <v>3000</v>
      </c>
      <c r="H87" s="22"/>
      <c r="I87" s="34">
        <v>0</v>
      </c>
      <c r="J87" s="35"/>
    </row>
    <row r="88" spans="1:10" s="5" customFormat="1" ht="12" x14ac:dyDescent="0.25">
      <c r="A88" s="19">
        <v>2461</v>
      </c>
      <c r="B88" s="110" t="str">
        <f>VLOOKUP(A88,'Hoja1 (2)'!G42:M459,2,0)</f>
        <v>Material eléctrico y electrónico.</v>
      </c>
      <c r="C88" s="110"/>
      <c r="D88" s="24"/>
      <c r="E88" s="36">
        <v>89500</v>
      </c>
      <c r="F88" s="22"/>
      <c r="G88" s="34">
        <v>89500</v>
      </c>
      <c r="H88" s="22"/>
      <c r="I88" s="34">
        <v>15122.6</v>
      </c>
      <c r="J88" s="35"/>
    </row>
    <row r="89" spans="1:10" s="5" customFormat="1" ht="12" x14ac:dyDescent="0.25">
      <c r="A89" s="19">
        <v>2471</v>
      </c>
      <c r="B89" s="110" t="str">
        <f>VLOOKUP(A89,'Hoja1 (2)'!G43:M460,2,0)</f>
        <v>Artículos metálicos para la construcción.</v>
      </c>
      <c r="C89" s="110"/>
      <c r="D89" s="24"/>
      <c r="E89" s="36">
        <v>24902</v>
      </c>
      <c r="F89" s="22"/>
      <c r="G89" s="34">
        <v>24902</v>
      </c>
      <c r="H89" s="22"/>
      <c r="I89" s="34">
        <v>7099.5</v>
      </c>
      <c r="J89" s="35"/>
    </row>
    <row r="90" spans="1:10" s="5" customFormat="1" ht="12" x14ac:dyDescent="0.25">
      <c r="A90" s="19">
        <v>2481</v>
      </c>
      <c r="B90" s="110" t="str">
        <f>VLOOKUP(A90,'Hoja1 (2)'!G44:M461,2,0)</f>
        <v>Materiales complementarios.</v>
      </c>
      <c r="C90" s="110"/>
      <c r="D90" s="24"/>
      <c r="E90" s="36">
        <v>16526</v>
      </c>
      <c r="F90" s="22"/>
      <c r="G90" s="34">
        <v>16526</v>
      </c>
      <c r="H90" s="22"/>
      <c r="I90" s="34">
        <v>0</v>
      </c>
      <c r="J90" s="35"/>
    </row>
    <row r="91" spans="1:10" s="5" customFormat="1" ht="12" x14ac:dyDescent="0.25">
      <c r="A91" s="19">
        <v>2491</v>
      </c>
      <c r="B91" s="110" t="str">
        <f>VLOOKUP(A91,'Hoja1 (2)'!G45:M462,2,0)</f>
        <v>Otros materiales y artículos de construcción y reparación.</v>
      </c>
      <c r="C91" s="110"/>
      <c r="D91" s="24"/>
      <c r="E91" s="36">
        <v>46500</v>
      </c>
      <c r="F91" s="22"/>
      <c r="G91" s="34">
        <v>46500</v>
      </c>
      <c r="H91" s="22"/>
      <c r="I91" s="34">
        <v>6539.62</v>
      </c>
      <c r="J91" s="35"/>
    </row>
    <row r="92" spans="1:10" s="5" customFormat="1" ht="12" x14ac:dyDescent="0.25">
      <c r="A92" s="19">
        <v>2541</v>
      </c>
      <c r="B92" s="110" t="str">
        <f>VLOOKUP(A92,'Hoja1 (2)'!G46:M463,2,0)</f>
        <v>Materiales, accesorios y suministros médicos.</v>
      </c>
      <c r="C92" s="110"/>
      <c r="D92" s="24"/>
      <c r="E92" s="36">
        <v>10000</v>
      </c>
      <c r="F92" s="22"/>
      <c r="G92" s="34">
        <v>8000</v>
      </c>
      <c r="H92" s="22"/>
      <c r="I92" s="34">
        <v>0</v>
      </c>
      <c r="J92" s="35"/>
    </row>
    <row r="93" spans="1:10" s="5" customFormat="1" ht="12" x14ac:dyDescent="0.25">
      <c r="A93" s="19">
        <v>2561</v>
      </c>
      <c r="B93" s="110" t="str">
        <f>VLOOKUP(A93,'Hoja1 (2)'!G47:M464,2,0)</f>
        <v>Fibras sintéticas, hules, plásticos y derivados.</v>
      </c>
      <c r="C93" s="110"/>
      <c r="D93" s="24"/>
      <c r="E93" s="36">
        <v>5400</v>
      </c>
      <c r="F93" s="22"/>
      <c r="G93" s="34">
        <v>5400</v>
      </c>
      <c r="H93" s="22"/>
      <c r="I93" s="34">
        <v>254.99</v>
      </c>
      <c r="J93" s="35"/>
    </row>
    <row r="94" spans="1:10" s="5" customFormat="1" ht="12" x14ac:dyDescent="0.25">
      <c r="A94" s="19">
        <v>2611</v>
      </c>
      <c r="B94" s="110" t="str">
        <f>VLOOKUP(A94,'Hoja1 (2)'!G48:M465,2,0)</f>
        <v>Combustibles, lubricantes y aditivos.</v>
      </c>
      <c r="C94" s="110"/>
      <c r="D94" s="24"/>
      <c r="E94" s="36">
        <v>240000</v>
      </c>
      <c r="F94" s="22"/>
      <c r="G94" s="34">
        <v>240000</v>
      </c>
      <c r="H94" s="22"/>
      <c r="I94" s="34">
        <v>56483.44</v>
      </c>
      <c r="J94" s="35"/>
    </row>
    <row r="95" spans="1:10" s="5" customFormat="1" ht="12" x14ac:dyDescent="0.25">
      <c r="A95" s="19">
        <v>2911</v>
      </c>
      <c r="B95" s="110" t="str">
        <f>VLOOKUP(A95,'Hoja1 (2)'!G49:M466,2,0)</f>
        <v>Herramientas menores.</v>
      </c>
      <c r="C95" s="110"/>
      <c r="D95" s="24"/>
      <c r="E95" s="34">
        <v>24000</v>
      </c>
      <c r="F95" s="22"/>
      <c r="G95" s="34">
        <v>22000</v>
      </c>
      <c r="H95" s="22"/>
      <c r="I95" s="34">
        <v>279.51</v>
      </c>
      <c r="J95" s="35"/>
    </row>
    <row r="96" spans="1:10" s="5" customFormat="1" ht="12" x14ac:dyDescent="0.25">
      <c r="A96" s="19">
        <v>2921</v>
      </c>
      <c r="B96" s="110" t="str">
        <f>VLOOKUP(A96,'Hoja1 (2)'!G50:M467,2,0)</f>
        <v>Refacciones y accesorios menores de edificios.</v>
      </c>
      <c r="C96" s="110"/>
      <c r="D96" s="24"/>
      <c r="E96" s="34">
        <v>27200</v>
      </c>
      <c r="F96" s="22"/>
      <c r="G96" s="34">
        <v>25200</v>
      </c>
      <c r="H96" s="22"/>
      <c r="I96" s="34">
        <v>1560.04</v>
      </c>
      <c r="J96" s="35"/>
    </row>
    <row r="97" spans="1:10" s="5" customFormat="1" ht="12" x14ac:dyDescent="0.25">
      <c r="A97" s="19">
        <v>2931</v>
      </c>
      <c r="B97" s="110" t="str">
        <f>VLOOKUP(A97,'Hoja1 (2)'!G51:M468,2,0)</f>
        <v>Refacciones y accesorios menores de mobiliario y equipo de administración, educacional y recreativo.</v>
      </c>
      <c r="C97" s="110"/>
      <c r="D97" s="24"/>
      <c r="E97" s="36">
        <v>1300</v>
      </c>
      <c r="F97" s="22"/>
      <c r="G97" s="34">
        <v>1300</v>
      </c>
      <c r="H97" s="22"/>
      <c r="I97" s="34">
        <v>0</v>
      </c>
      <c r="J97" s="35"/>
    </row>
    <row r="98" spans="1:10" s="5" customFormat="1" ht="12" x14ac:dyDescent="0.25">
      <c r="A98" s="19">
        <v>2941</v>
      </c>
      <c r="B98" s="110" t="str">
        <f>VLOOKUP(A98,'Hoja1 (2)'!G52:M469,2,0)</f>
        <v>Refacciones y accesorios menores de equipo de cómputo y tecnologías de la información.</v>
      </c>
      <c r="C98" s="110"/>
      <c r="D98" s="24"/>
      <c r="E98" s="36">
        <v>162315</v>
      </c>
      <c r="F98" s="22"/>
      <c r="G98" s="34">
        <v>822656.6</v>
      </c>
      <c r="H98" s="22"/>
      <c r="I98" s="34">
        <v>26179.65</v>
      </c>
      <c r="J98" s="35"/>
    </row>
    <row r="99" spans="1:10" s="5" customFormat="1" ht="12" x14ac:dyDescent="0.25">
      <c r="A99" s="19">
        <v>2961</v>
      </c>
      <c r="B99" s="110" t="str">
        <f>VLOOKUP(A99,'Hoja1 (2)'!G53:M470,2,0)</f>
        <v>Refacciones y accesorios menores de equipo de transporte.</v>
      </c>
      <c r="C99" s="110"/>
      <c r="D99" s="24"/>
      <c r="E99" s="36">
        <v>6000</v>
      </c>
      <c r="F99" s="22"/>
      <c r="G99" s="34">
        <v>6000</v>
      </c>
      <c r="H99" s="22"/>
      <c r="I99" s="34">
        <v>760</v>
      </c>
      <c r="J99" s="35"/>
    </row>
    <row r="100" spans="1:10" s="5" customFormat="1" ht="12" x14ac:dyDescent="0.25">
      <c r="A100" s="19">
        <v>3112</v>
      </c>
      <c r="B100" s="110" t="str">
        <f>VLOOKUP(A100,'Hoja1 (2)'!G54:M471,2,0)</f>
        <v>Servicio de energía eléctrica.</v>
      </c>
      <c r="C100" s="110"/>
      <c r="D100" s="24"/>
      <c r="E100" s="36">
        <v>887153</v>
      </c>
      <c r="F100" s="22"/>
      <c r="G100" s="34">
        <v>887153</v>
      </c>
      <c r="H100" s="22"/>
      <c r="I100" s="34">
        <v>717500</v>
      </c>
      <c r="J100" s="35"/>
    </row>
    <row r="101" spans="1:10" s="5" customFormat="1" ht="12" x14ac:dyDescent="0.25">
      <c r="A101" s="19">
        <v>3131</v>
      </c>
      <c r="B101" s="110" t="str">
        <f>VLOOKUP(A101,'Hoja1 (2)'!G55:M472,2,0)</f>
        <v>Agua potable.</v>
      </c>
      <c r="C101" s="110"/>
      <c r="D101" s="24"/>
      <c r="E101" s="36">
        <v>250088</v>
      </c>
      <c r="F101" s="22"/>
      <c r="G101" s="34">
        <v>250088</v>
      </c>
      <c r="H101" s="22"/>
      <c r="I101" s="34">
        <v>183384</v>
      </c>
      <c r="J101" s="35"/>
    </row>
    <row r="102" spans="1:10" s="5" customFormat="1" ht="12" x14ac:dyDescent="0.25">
      <c r="A102" s="19">
        <v>3141</v>
      </c>
      <c r="B102" s="110" t="str">
        <f>VLOOKUP(A102,'Hoja1 (2)'!G56:M473,2,0)</f>
        <v>Telefonía tradicional.</v>
      </c>
      <c r="C102" s="110"/>
      <c r="D102" s="24"/>
      <c r="E102" s="36">
        <v>263560</v>
      </c>
      <c r="F102" s="22"/>
      <c r="G102" s="34">
        <v>263560</v>
      </c>
      <c r="H102" s="22"/>
      <c r="I102" s="34">
        <v>87759.25</v>
      </c>
      <c r="J102" s="35"/>
    </row>
    <row r="103" spans="1:10" s="5" customFormat="1" ht="12" x14ac:dyDescent="0.25">
      <c r="A103" s="19">
        <v>3171</v>
      </c>
      <c r="B103" s="110" t="str">
        <f>VLOOKUP(A103,'Hoja1 (2)'!G57:M474,2,0)</f>
        <v>Servicios de acceso de Internet, redes y procesamiento de información.</v>
      </c>
      <c r="C103" s="110"/>
      <c r="D103" s="24"/>
      <c r="E103" s="36">
        <v>454895</v>
      </c>
      <c r="F103" s="22"/>
      <c r="G103" s="34">
        <v>454895</v>
      </c>
      <c r="H103" s="22"/>
      <c r="I103" s="34">
        <v>105180.38</v>
      </c>
      <c r="J103" s="35"/>
    </row>
    <row r="104" spans="1:10" s="5" customFormat="1" ht="12" x14ac:dyDescent="0.25">
      <c r="A104" s="19">
        <v>3191</v>
      </c>
      <c r="B104" s="110" t="str">
        <f>VLOOKUP(A104,'Hoja1 (2)'!G58:M475,2,0)</f>
        <v>Servicios integrales y otros servicios.</v>
      </c>
      <c r="C104" s="110"/>
      <c r="D104" s="24"/>
      <c r="E104" s="36">
        <v>39860</v>
      </c>
      <c r="F104" s="22"/>
      <c r="G104" s="34">
        <v>39860</v>
      </c>
      <c r="H104" s="22"/>
      <c r="I104" s="34">
        <v>15184.05</v>
      </c>
      <c r="J104" s="35"/>
    </row>
    <row r="105" spans="1:10" s="5" customFormat="1" ht="12" x14ac:dyDescent="0.25">
      <c r="A105" s="19">
        <v>3221</v>
      </c>
      <c r="B105" s="110" t="str">
        <f>VLOOKUP(A105,'Hoja1 (2)'!G59:M476,2,0)</f>
        <v>Arrendamiento de edificios.</v>
      </c>
      <c r="C105" s="110"/>
      <c r="D105" s="24"/>
      <c r="E105" s="36">
        <v>950000</v>
      </c>
      <c r="F105" s="22"/>
      <c r="G105" s="34">
        <v>950000</v>
      </c>
      <c r="H105" s="22"/>
      <c r="I105" s="34">
        <v>573689.59999999998</v>
      </c>
      <c r="J105" s="35"/>
    </row>
    <row r="106" spans="1:10" s="5" customFormat="1" ht="12" x14ac:dyDescent="0.25">
      <c r="A106" s="19">
        <v>3311</v>
      </c>
      <c r="B106" s="110" t="str">
        <f>VLOOKUP(A106,'Hoja1 (2)'!G60:M477,2,0)</f>
        <v>Servicios legales, de contabilidad, auditoría y relacionados.</v>
      </c>
      <c r="C106" s="110"/>
      <c r="D106" s="24"/>
      <c r="E106" s="36">
        <v>50000</v>
      </c>
      <c r="F106" s="22"/>
      <c r="G106" s="34">
        <v>50000</v>
      </c>
      <c r="H106" s="22"/>
      <c r="I106" s="34">
        <v>0</v>
      </c>
      <c r="J106" s="35"/>
    </row>
    <row r="107" spans="1:10" s="5" customFormat="1" ht="12" x14ac:dyDescent="0.25">
      <c r="A107" s="19">
        <v>3331</v>
      </c>
      <c r="B107" s="110" t="str">
        <f>VLOOKUP(A107,'Hoja1 (2)'!G61:M478,2,0)</f>
        <v>Servicios de consultoría administrativa, procesos, técnica y en tecnologías de la información.</v>
      </c>
      <c r="C107" s="110"/>
      <c r="D107" s="24"/>
      <c r="E107" s="36">
        <v>4824047</v>
      </c>
      <c r="F107" s="22"/>
      <c r="G107" s="34">
        <v>3991647.8</v>
      </c>
      <c r="H107" s="22"/>
      <c r="I107" s="34">
        <v>1387601.28</v>
      </c>
      <c r="J107" s="35"/>
    </row>
    <row r="108" spans="1:10" s="5" customFormat="1" ht="12" x14ac:dyDescent="0.25">
      <c r="A108" s="19">
        <v>3341</v>
      </c>
      <c r="B108" s="110" t="str">
        <f>VLOOKUP(A108,'Hoja1 (2)'!G62:M479,2,0)</f>
        <v>Servicios de capacitación.</v>
      </c>
      <c r="C108" s="110"/>
      <c r="D108" s="24"/>
      <c r="E108" s="36">
        <v>500</v>
      </c>
      <c r="F108" s="22"/>
      <c r="G108" s="34">
        <v>15500</v>
      </c>
      <c r="H108" s="22"/>
      <c r="I108" s="34">
        <v>0</v>
      </c>
      <c r="J108" s="35"/>
    </row>
    <row r="109" spans="1:10" s="5" customFormat="1" ht="12" x14ac:dyDescent="0.25">
      <c r="A109" s="19">
        <v>3361</v>
      </c>
      <c r="B109" s="110" t="str">
        <f>VLOOKUP(A109,'Hoja1 (2)'!G63:M480,2,0)</f>
        <v>Servicios de apoyo administrativo y fotocopiado.</v>
      </c>
      <c r="C109" s="110"/>
      <c r="D109" s="24"/>
      <c r="E109" s="36">
        <v>217813</v>
      </c>
      <c r="F109" s="22"/>
      <c r="G109" s="34">
        <v>217813</v>
      </c>
      <c r="H109" s="22"/>
      <c r="I109" s="34">
        <v>84270.04</v>
      </c>
      <c r="J109" s="35"/>
    </row>
    <row r="110" spans="1:10" s="5" customFormat="1" ht="12" x14ac:dyDescent="0.25">
      <c r="A110" s="19">
        <v>3362</v>
      </c>
      <c r="B110" s="110" t="str">
        <f>VLOOKUP(A110,'Hoja1 (2)'!G64:M481,2,0)</f>
        <v>Servicios de impresión.</v>
      </c>
      <c r="C110" s="110"/>
      <c r="D110" s="24"/>
      <c r="E110" s="36">
        <v>27684</v>
      </c>
      <c r="F110" s="22"/>
      <c r="G110" s="34">
        <v>27684</v>
      </c>
      <c r="H110" s="22"/>
      <c r="I110" s="34">
        <v>0</v>
      </c>
      <c r="J110" s="35"/>
    </row>
    <row r="111" spans="1:10" s="5" customFormat="1" ht="12" x14ac:dyDescent="0.25">
      <c r="A111" s="19">
        <v>3381</v>
      </c>
      <c r="B111" s="110" t="str">
        <f>VLOOKUP(A111,'Hoja1 (2)'!G65:M482,2,0)</f>
        <v>Servicios de vigilancia.</v>
      </c>
      <c r="C111" s="110"/>
      <c r="D111" s="24"/>
      <c r="E111" s="36">
        <v>1830676</v>
      </c>
      <c r="F111" s="22"/>
      <c r="G111" s="34">
        <v>1830676</v>
      </c>
      <c r="H111" s="22"/>
      <c r="I111" s="34">
        <v>1148408.28</v>
      </c>
      <c r="J111" s="35"/>
    </row>
    <row r="112" spans="1:10" s="5" customFormat="1" ht="12" x14ac:dyDescent="0.25">
      <c r="A112" s="19">
        <v>3411</v>
      </c>
      <c r="B112" s="110" t="str">
        <f>VLOOKUP(A112,'Hoja1 (2)'!G66:M483,2,0)</f>
        <v>Servicios financieros y bancarios.</v>
      </c>
      <c r="C112" s="110"/>
      <c r="D112" s="24"/>
      <c r="E112" s="36">
        <v>1000</v>
      </c>
      <c r="F112" s="22"/>
      <c r="G112" s="34">
        <v>1000</v>
      </c>
      <c r="H112" s="22"/>
      <c r="I112" s="34">
        <v>0</v>
      </c>
      <c r="J112" s="35"/>
    </row>
    <row r="113" spans="1:10" s="5" customFormat="1" ht="12" x14ac:dyDescent="0.25">
      <c r="A113" s="19">
        <v>3451</v>
      </c>
      <c r="B113" s="110" t="str">
        <f>VLOOKUP(A113,'Hoja1 (2)'!G67:M484,2,0)</f>
        <v>Seguro de bienes patrimoniales.</v>
      </c>
      <c r="C113" s="110"/>
      <c r="D113" s="24"/>
      <c r="E113" s="36">
        <v>238804</v>
      </c>
      <c r="F113" s="22"/>
      <c r="G113" s="34">
        <v>238804</v>
      </c>
      <c r="H113" s="22"/>
      <c r="I113" s="34">
        <v>146751.57999999999</v>
      </c>
      <c r="J113" s="35"/>
    </row>
    <row r="114" spans="1:10" s="5" customFormat="1" ht="12" x14ac:dyDescent="0.25">
      <c r="A114" s="19">
        <v>3511</v>
      </c>
      <c r="B114" s="110" t="str">
        <f>VLOOKUP(A114,'Hoja1 (2)'!G68:M485,2,0)</f>
        <v>Conservación y mantenimiento menor de inmuebles.</v>
      </c>
      <c r="C114" s="110"/>
      <c r="D114" s="24"/>
      <c r="E114" s="36">
        <v>814786</v>
      </c>
      <c r="F114" s="22"/>
      <c r="G114" s="34">
        <v>483297</v>
      </c>
      <c r="H114" s="22"/>
      <c r="I114" s="34">
        <v>77862.990000000005</v>
      </c>
      <c r="J114" s="35"/>
    </row>
    <row r="115" spans="1:10" s="5" customFormat="1" ht="12" x14ac:dyDescent="0.25">
      <c r="A115" s="19">
        <v>3521</v>
      </c>
      <c r="B115" s="110" t="str">
        <f>VLOOKUP(A115,'Hoja1 (2)'!G69:M486,2,0)</f>
        <v>Instalación, reparación y mantenimiento de mobiliario y equipo de administración, educacional y recreativo.</v>
      </c>
      <c r="C115" s="110"/>
      <c r="D115" s="24"/>
      <c r="E115" s="36">
        <v>50000</v>
      </c>
      <c r="F115" s="22"/>
      <c r="G115" s="34">
        <v>50000</v>
      </c>
      <c r="H115" s="22"/>
      <c r="I115" s="34">
        <v>0</v>
      </c>
      <c r="J115" s="35"/>
    </row>
    <row r="116" spans="1:10" s="5" customFormat="1" ht="12" x14ac:dyDescent="0.25">
      <c r="A116" s="19">
        <v>3531</v>
      </c>
      <c r="B116" s="110" t="str">
        <f>VLOOKUP(A116,'Hoja1 (2)'!G70:M487,2,0)</f>
        <v>Instalación, reparación y mantenimiento de equipo de cómputo y tecnologías de la información.</v>
      </c>
      <c r="C116" s="110"/>
      <c r="D116" s="24"/>
      <c r="E116" s="36">
        <v>457624</v>
      </c>
      <c r="F116" s="22"/>
      <c r="G116" s="34">
        <v>457624</v>
      </c>
      <c r="H116" s="22"/>
      <c r="I116" s="34">
        <v>246809.88</v>
      </c>
      <c r="J116" s="35"/>
    </row>
    <row r="117" spans="1:10" s="5" customFormat="1" ht="12" x14ac:dyDescent="0.25">
      <c r="A117" s="19">
        <v>3552</v>
      </c>
      <c r="B117" s="110" t="str">
        <f>VLOOKUP(A117,'Hoja1 (2)'!G71:M488,2,0)</f>
        <v>Reparación, mantenimiento y conservación de equipo de transporte destinados a servicios públicos y operación de programas públicos.</v>
      </c>
      <c r="C117" s="110"/>
      <c r="D117" s="24"/>
      <c r="E117" s="36">
        <v>185000</v>
      </c>
      <c r="F117" s="22"/>
      <c r="G117" s="34">
        <v>185000</v>
      </c>
      <c r="H117" s="22"/>
      <c r="I117" s="34">
        <v>131509.60999999999</v>
      </c>
      <c r="J117" s="35"/>
    </row>
    <row r="118" spans="1:10" s="5" customFormat="1" ht="12" x14ac:dyDescent="0.25">
      <c r="A118" s="19">
        <v>3581</v>
      </c>
      <c r="B118" s="110" t="str">
        <f>VLOOKUP(A118,'Hoja1 (2)'!G72:M489,2,0)</f>
        <v>Servicios de limpieza y manejo de desechos.</v>
      </c>
      <c r="C118" s="110"/>
      <c r="D118" s="24"/>
      <c r="E118" s="36">
        <v>1013455</v>
      </c>
      <c r="F118" s="22"/>
      <c r="G118" s="34">
        <v>1344944</v>
      </c>
      <c r="H118" s="22"/>
      <c r="I118" s="34">
        <v>724734.4</v>
      </c>
      <c r="J118" s="35"/>
    </row>
    <row r="119" spans="1:10" s="5" customFormat="1" ht="12" x14ac:dyDescent="0.25">
      <c r="A119" s="19">
        <v>3591</v>
      </c>
      <c r="B119" s="110" t="str">
        <f>VLOOKUP(A119,'Hoja1 (2)'!G73:M490,2,0)</f>
        <v>Servicios de jardinería y fumigación.</v>
      </c>
      <c r="C119" s="110"/>
      <c r="D119" s="24"/>
      <c r="E119" s="36">
        <v>85000</v>
      </c>
      <c r="F119" s="22"/>
      <c r="G119" s="34">
        <v>85000</v>
      </c>
      <c r="H119" s="22"/>
      <c r="I119" s="34">
        <v>51812.53</v>
      </c>
      <c r="J119" s="35"/>
    </row>
    <row r="120" spans="1:10" s="5" customFormat="1" ht="12" x14ac:dyDescent="0.25">
      <c r="A120" s="19">
        <v>3722</v>
      </c>
      <c r="B120" s="110" t="str">
        <f>VLOOKUP(A120,'Hoja1 (2)'!G74:M491,2,0)</f>
        <v>Pasajes terrestres al interior del Distrito Federal.</v>
      </c>
      <c r="C120" s="110"/>
      <c r="D120" s="24"/>
      <c r="E120" s="36">
        <v>49500</v>
      </c>
      <c r="F120" s="22"/>
      <c r="G120" s="34">
        <v>49500</v>
      </c>
      <c r="H120" s="22"/>
      <c r="I120" s="34">
        <v>35400</v>
      </c>
      <c r="J120" s="35"/>
    </row>
    <row r="121" spans="1:10" s="5" customFormat="1" ht="12" x14ac:dyDescent="0.25">
      <c r="A121" s="19">
        <v>3911</v>
      </c>
      <c r="B121" s="110" t="str">
        <f>VLOOKUP(A121,'Hoja1 (2)'!G75:M492,2,0)</f>
        <v>Servicios funerarios y de cementerio a los familiares de los civiles y pensionistas directos.</v>
      </c>
      <c r="C121" s="110"/>
      <c r="D121" s="24"/>
      <c r="E121" s="36">
        <v>31500</v>
      </c>
      <c r="F121" s="22"/>
      <c r="G121" s="34">
        <v>31500</v>
      </c>
      <c r="H121" s="22"/>
      <c r="I121" s="34">
        <v>0</v>
      </c>
      <c r="J121" s="35"/>
    </row>
    <row r="122" spans="1:10" s="5" customFormat="1" ht="12" x14ac:dyDescent="0.25">
      <c r="A122" s="19">
        <v>3921</v>
      </c>
      <c r="B122" s="110" t="str">
        <f>VLOOKUP(A122,'Hoja1 (2)'!G76:M493,2,0)</f>
        <v>Impuestos y derechos.</v>
      </c>
      <c r="C122" s="110"/>
      <c r="D122" s="24"/>
      <c r="E122" s="36">
        <v>160000</v>
      </c>
      <c r="F122" s="22"/>
      <c r="G122" s="34">
        <v>160000</v>
      </c>
      <c r="H122" s="22"/>
      <c r="I122" s="34">
        <v>55862</v>
      </c>
      <c r="J122" s="35"/>
    </row>
    <row r="123" spans="1:10" s="5" customFormat="1" ht="12" x14ac:dyDescent="0.25">
      <c r="A123" s="19">
        <v>3941</v>
      </c>
      <c r="B123" s="67" t="s">
        <v>476</v>
      </c>
      <c r="C123" s="68"/>
      <c r="D123" s="24"/>
      <c r="E123" s="36">
        <v>2087014</v>
      </c>
      <c r="F123" s="22"/>
      <c r="G123" s="34">
        <v>2087014</v>
      </c>
      <c r="H123" s="22"/>
      <c r="I123" s="34">
        <v>0</v>
      </c>
      <c r="J123" s="35"/>
    </row>
    <row r="124" spans="1:10" s="5" customFormat="1" ht="12" x14ac:dyDescent="0.25">
      <c r="A124" s="19">
        <v>3969</v>
      </c>
      <c r="B124" s="110" t="str">
        <f>VLOOKUP(A124,'Hoja1 (2)'!G77:M494,2,0)</f>
        <v>Otros gastos por responsabilidades.</v>
      </c>
      <c r="C124" s="110"/>
      <c r="D124" s="24"/>
      <c r="E124" s="34">
        <v>58355</v>
      </c>
      <c r="F124" s="22"/>
      <c r="G124" s="34">
        <v>58355</v>
      </c>
      <c r="H124" s="22"/>
      <c r="I124" s="34">
        <v>32202</v>
      </c>
      <c r="J124" s="35"/>
    </row>
    <row r="125" spans="1:10" s="5" customFormat="1" ht="12" x14ac:dyDescent="0.25">
      <c r="A125" s="19">
        <v>3981</v>
      </c>
      <c r="B125" s="110" t="str">
        <f>VLOOKUP(A125,'Hoja1 (2)'!G76:M493,2,0)</f>
        <v>Impuesto sobre nóminas.</v>
      </c>
      <c r="C125" s="110"/>
      <c r="D125" s="24"/>
      <c r="E125" s="34">
        <v>776106</v>
      </c>
      <c r="F125" s="22"/>
      <c r="G125" s="34">
        <v>776106</v>
      </c>
      <c r="H125" s="22"/>
      <c r="I125" s="34">
        <v>405238</v>
      </c>
      <c r="J125" s="35"/>
    </row>
    <row r="126" spans="1:10" s="5" customFormat="1" ht="12" x14ac:dyDescent="0.25">
      <c r="A126" s="19">
        <v>3982</v>
      </c>
      <c r="B126" s="110" t="str">
        <f>VLOOKUP(A126,'Hoja1 (2)'!G77:M494,2,0)</f>
        <v>Otros impuestos derivados de una relación laboral.</v>
      </c>
      <c r="C126" s="110"/>
      <c r="D126" s="24"/>
      <c r="E126" s="34">
        <v>578067</v>
      </c>
      <c r="F126" s="22"/>
      <c r="G126" s="34">
        <v>578067</v>
      </c>
      <c r="H126" s="22"/>
      <c r="I126" s="34">
        <v>45851.37</v>
      </c>
      <c r="J126" s="35"/>
    </row>
    <row r="127" spans="1:10" s="5" customFormat="1" ht="12" x14ac:dyDescent="0.25">
      <c r="A127" s="19">
        <v>5691</v>
      </c>
      <c r="B127" s="110" t="s">
        <v>480</v>
      </c>
      <c r="C127" s="110"/>
      <c r="D127" s="24"/>
      <c r="E127" s="34">
        <v>0</v>
      </c>
      <c r="F127" s="22"/>
      <c r="G127" s="34">
        <v>80000</v>
      </c>
      <c r="H127" s="22"/>
      <c r="I127" s="34">
        <v>0</v>
      </c>
      <c r="J127" s="35"/>
    </row>
    <row r="128" spans="1:10" s="5" customFormat="1" ht="12" x14ac:dyDescent="0.25">
      <c r="A128" s="19">
        <v>5971</v>
      </c>
      <c r="B128" s="112" t="s">
        <v>324</v>
      </c>
      <c r="C128" s="112"/>
      <c r="D128" s="24"/>
      <c r="E128" s="34">
        <v>0</v>
      </c>
      <c r="F128" s="22"/>
      <c r="G128" s="34">
        <v>92057.600000000006</v>
      </c>
      <c r="H128" s="22"/>
      <c r="I128" s="34">
        <v>0</v>
      </c>
      <c r="J128" s="35"/>
    </row>
    <row r="129" spans="1:13" s="5" customFormat="1" ht="12" x14ac:dyDescent="0.25">
      <c r="A129" s="37"/>
      <c r="B129" s="38"/>
      <c r="C129" s="38"/>
      <c r="D129" s="39"/>
      <c r="E129" s="39"/>
      <c r="F129" s="40"/>
      <c r="G129" s="39"/>
      <c r="H129" s="40"/>
      <c r="I129" s="39"/>
      <c r="J129" s="35"/>
    </row>
    <row r="130" spans="1:13" s="5" customFormat="1" ht="12" x14ac:dyDescent="0.25">
      <c r="A130" s="37"/>
      <c r="B130" s="38"/>
      <c r="C130" s="38"/>
      <c r="D130" s="39"/>
      <c r="E130" s="39"/>
      <c r="F130" s="40"/>
      <c r="G130" s="39"/>
      <c r="H130" s="40"/>
      <c r="I130" s="39"/>
      <c r="J130" s="35"/>
    </row>
    <row r="131" spans="1:13" s="5" customFormat="1" ht="12" x14ac:dyDescent="0.25"/>
    <row r="132" spans="1:13" s="5" customFormat="1" ht="12" x14ac:dyDescent="0.25"/>
    <row r="133" spans="1:13" s="5" customFormat="1" ht="12" x14ac:dyDescent="0.25">
      <c r="A133" s="75" t="s">
        <v>459</v>
      </c>
      <c r="B133" s="75"/>
      <c r="C133" s="75" t="s">
        <v>460</v>
      </c>
      <c r="D133" s="75"/>
      <c r="E133" s="75"/>
      <c r="F133" s="75" t="s">
        <v>461</v>
      </c>
      <c r="G133" s="75"/>
      <c r="H133" s="75" t="s">
        <v>462</v>
      </c>
      <c r="I133" s="75"/>
      <c r="J133" s="90" t="s">
        <v>463</v>
      </c>
      <c r="K133" s="90"/>
      <c r="L133" s="90" t="s">
        <v>464</v>
      </c>
      <c r="M133" s="90"/>
    </row>
    <row r="134" spans="1:13" s="5" customFormat="1" ht="12" x14ac:dyDescent="0.25">
      <c r="A134" s="75"/>
      <c r="B134" s="75"/>
      <c r="C134" s="75"/>
      <c r="D134" s="75"/>
      <c r="E134" s="75"/>
      <c r="F134" s="75"/>
      <c r="G134" s="75"/>
      <c r="H134" s="75"/>
      <c r="I134" s="75"/>
      <c r="J134" s="90"/>
      <c r="K134" s="90"/>
      <c r="L134" s="90"/>
      <c r="M134" s="90"/>
    </row>
    <row r="135" spans="1:13" s="5" customFormat="1" ht="12" x14ac:dyDescent="0.25">
      <c r="A135" s="75"/>
      <c r="B135" s="75"/>
      <c r="C135" s="75"/>
      <c r="D135" s="75"/>
      <c r="E135" s="75"/>
      <c r="F135" s="75"/>
      <c r="G135" s="75"/>
      <c r="H135" s="75"/>
      <c r="I135" s="75"/>
      <c r="J135" s="90"/>
      <c r="K135" s="90"/>
      <c r="L135" s="90"/>
      <c r="M135" s="90"/>
    </row>
    <row r="136" spans="1:13" s="5" customFormat="1" ht="12" x14ac:dyDescent="0.25">
      <c r="A136" s="48" t="s">
        <v>431</v>
      </c>
      <c r="B136" s="49"/>
      <c r="C136" s="96" t="s">
        <v>483</v>
      </c>
      <c r="D136" s="97"/>
      <c r="E136" s="98"/>
      <c r="F136" s="54" t="s">
        <v>432</v>
      </c>
      <c r="G136" s="55"/>
      <c r="H136" s="54" t="s">
        <v>432</v>
      </c>
      <c r="I136" s="55"/>
      <c r="J136" s="91" t="s">
        <v>437</v>
      </c>
      <c r="K136" s="92"/>
      <c r="L136" s="91" t="s">
        <v>437</v>
      </c>
      <c r="M136" s="92"/>
    </row>
    <row r="137" spans="1:13" s="5" customFormat="1" ht="12" x14ac:dyDescent="0.25">
      <c r="A137" s="50"/>
      <c r="B137" s="51"/>
      <c r="C137" s="95"/>
      <c r="D137" s="99"/>
      <c r="E137" s="100"/>
      <c r="F137" s="56"/>
      <c r="G137" s="57"/>
      <c r="H137" s="56"/>
      <c r="I137" s="57"/>
      <c r="J137" s="92"/>
      <c r="K137" s="92"/>
      <c r="L137" s="92"/>
      <c r="M137" s="92"/>
    </row>
    <row r="138" spans="1:13" s="5" customFormat="1" ht="12" x14ac:dyDescent="0.25">
      <c r="A138" s="50"/>
      <c r="B138" s="51"/>
      <c r="C138" s="95"/>
      <c r="D138" s="99"/>
      <c r="E138" s="100"/>
      <c r="F138" s="56"/>
      <c r="G138" s="57"/>
      <c r="H138" s="56"/>
      <c r="I138" s="57"/>
      <c r="J138" s="92"/>
      <c r="K138" s="92"/>
      <c r="L138" s="92"/>
      <c r="M138" s="92"/>
    </row>
    <row r="139" spans="1:13" s="5" customFormat="1" ht="12" x14ac:dyDescent="0.25">
      <c r="A139" s="50"/>
      <c r="B139" s="51"/>
      <c r="C139" s="95"/>
      <c r="D139" s="99"/>
      <c r="E139" s="100"/>
      <c r="F139" s="56"/>
      <c r="G139" s="57"/>
      <c r="H139" s="56"/>
      <c r="I139" s="57"/>
      <c r="J139" s="92"/>
      <c r="K139" s="92"/>
      <c r="L139" s="92"/>
      <c r="M139" s="92"/>
    </row>
    <row r="140" spans="1:13" s="5" customFormat="1" ht="12" x14ac:dyDescent="0.25">
      <c r="A140" s="52"/>
      <c r="B140" s="53"/>
      <c r="C140" s="101"/>
      <c r="D140" s="102"/>
      <c r="E140" s="103"/>
      <c r="F140" s="58"/>
      <c r="G140" s="59"/>
      <c r="H140" s="58"/>
      <c r="I140" s="59"/>
      <c r="J140" s="93"/>
      <c r="K140" s="93"/>
      <c r="L140" s="93"/>
      <c r="M140" s="93"/>
    </row>
    <row r="141" spans="1:13" s="5" customFormat="1" ht="12" x14ac:dyDescent="0.25"/>
    <row r="142" spans="1:13" s="5" customFormat="1" ht="12" x14ac:dyDescent="0.25"/>
    <row r="143" spans="1:13" s="5" customFormat="1" ht="12" x14ac:dyDescent="0.25">
      <c r="A143" s="41" t="s">
        <v>434</v>
      </c>
    </row>
    <row r="144" spans="1:13" s="5" customFormat="1" ht="12" x14ac:dyDescent="0.25">
      <c r="A144" s="41" t="s">
        <v>435</v>
      </c>
      <c r="B144" s="41"/>
      <c r="C144" s="41"/>
      <c r="D144" s="41"/>
      <c r="E144" s="41"/>
      <c r="F144" s="41"/>
    </row>
    <row r="145" spans="1:6" s="5" customFormat="1" ht="12" x14ac:dyDescent="0.25">
      <c r="A145" s="42" t="s">
        <v>481</v>
      </c>
      <c r="B145" s="42"/>
      <c r="C145" s="42"/>
      <c r="D145" s="42"/>
      <c r="E145" s="42"/>
      <c r="F145" s="42"/>
    </row>
    <row r="146" spans="1:6" s="5" customFormat="1" ht="12" x14ac:dyDescent="0.25">
      <c r="A146" s="42" t="s">
        <v>482</v>
      </c>
      <c r="B146" s="42"/>
      <c r="C146" s="42"/>
      <c r="D146" s="42"/>
      <c r="E146" s="42"/>
      <c r="F146" s="42"/>
    </row>
    <row r="147" spans="1:6" s="5" customFormat="1" ht="12" x14ac:dyDescent="0.25"/>
    <row r="148" spans="1:6" s="5" customFormat="1" ht="12" x14ac:dyDescent="0.25"/>
    <row r="149" spans="1:6" s="5" customFormat="1" ht="12" x14ac:dyDescent="0.25"/>
    <row r="150" spans="1:6" s="5" customFormat="1" ht="12" x14ac:dyDescent="0.25"/>
    <row r="151" spans="1:6" s="5" customFormat="1" ht="12" x14ac:dyDescent="0.25"/>
    <row r="152" spans="1:6" s="5" customFormat="1" ht="12" x14ac:dyDescent="0.25"/>
  </sheetData>
  <mergeCells count="159">
    <mergeCell ref="A6:A8"/>
    <mergeCell ref="B6:C8"/>
    <mergeCell ref="D6:I6"/>
    <mergeCell ref="D7:D8"/>
    <mergeCell ref="E7:F8"/>
    <mergeCell ref="G7:G8"/>
    <mergeCell ref="H7:H8"/>
    <mergeCell ref="I7:I8"/>
    <mergeCell ref="A5:I5"/>
    <mergeCell ref="A21:B21"/>
    <mergeCell ref="C21:D21"/>
    <mergeCell ref="A22:B22"/>
    <mergeCell ref="C22:D22"/>
    <mergeCell ref="A19:B19"/>
    <mergeCell ref="C19:D19"/>
    <mergeCell ref="A20:B20"/>
    <mergeCell ref="C20:D20"/>
    <mergeCell ref="A9:A12"/>
    <mergeCell ref="B9:C12"/>
    <mergeCell ref="A16:I16"/>
    <mergeCell ref="A17:B18"/>
    <mergeCell ref="C17:D18"/>
    <mergeCell ref="E17:F18"/>
    <mergeCell ref="G17:H18"/>
    <mergeCell ref="I17:I18"/>
    <mergeCell ref="A27:B27"/>
    <mergeCell ref="C27:D27"/>
    <mergeCell ref="A28:B28"/>
    <mergeCell ref="C28:D28"/>
    <mergeCell ref="A25:B25"/>
    <mergeCell ref="C25:D25"/>
    <mergeCell ref="A26:B26"/>
    <mergeCell ref="C26:D26"/>
    <mergeCell ref="A23:B23"/>
    <mergeCell ref="C23:D23"/>
    <mergeCell ref="A24:B24"/>
    <mergeCell ref="C24:D24"/>
    <mergeCell ref="A33:B33"/>
    <mergeCell ref="C33:D33"/>
    <mergeCell ref="A34:B34"/>
    <mergeCell ref="C34:D34"/>
    <mergeCell ref="A31:B31"/>
    <mergeCell ref="C31:D31"/>
    <mergeCell ref="A32:B32"/>
    <mergeCell ref="C32:D32"/>
    <mergeCell ref="A29:B29"/>
    <mergeCell ref="C29:D29"/>
    <mergeCell ref="A30:B30"/>
    <mergeCell ref="C30:D30"/>
    <mergeCell ref="A39:B39"/>
    <mergeCell ref="C39:D39"/>
    <mergeCell ref="A43:I44"/>
    <mergeCell ref="A45:A46"/>
    <mergeCell ref="B45:C46"/>
    <mergeCell ref="D45:E46"/>
    <mergeCell ref="F45:G46"/>
    <mergeCell ref="H45:I46"/>
    <mergeCell ref="A35:B35"/>
    <mergeCell ref="C35:D35"/>
    <mergeCell ref="A36:B36"/>
    <mergeCell ref="C36:D36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25:C125"/>
    <mergeCell ref="B126:C126"/>
    <mergeCell ref="A37:B37"/>
    <mergeCell ref="C37:D37"/>
    <mergeCell ref="A38:B38"/>
    <mergeCell ref="C38:D38"/>
    <mergeCell ref="J133:K135"/>
    <mergeCell ref="L133:M135"/>
    <mergeCell ref="A136:B140"/>
    <mergeCell ref="C136:E140"/>
    <mergeCell ref="F136:G140"/>
    <mergeCell ref="H136:I140"/>
    <mergeCell ref="J136:K140"/>
    <mergeCell ref="L136:M140"/>
    <mergeCell ref="B127:C127"/>
    <mergeCell ref="B128:C128"/>
    <mergeCell ref="A133:B135"/>
    <mergeCell ref="C133:E135"/>
    <mergeCell ref="F133:G135"/>
    <mergeCell ref="H133:I135"/>
    <mergeCell ref="B119:C119"/>
    <mergeCell ref="B120:C120"/>
    <mergeCell ref="B121:C121"/>
    <mergeCell ref="B122:C122"/>
  </mergeCells>
  <hyperlinks>
    <hyperlink ref="L136" r:id="rId1"/>
    <hyperlink ref="J136" r:id="rId2"/>
    <hyperlink ref="C136" r:id="rId3"/>
  </hyperlinks>
  <pageMargins left="0.39370078740157483" right="0.39370078740157483" top="0.19685039370078741" bottom="0.19685039370078741" header="0.31496062992125984" footer="0.31496062992125984"/>
  <pageSetup paperSize="9" scale="70"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H419"/>
  <sheetViews>
    <sheetView topLeftCell="H387" workbookViewId="0">
      <selection activeCell="H4" sqref="H4"/>
    </sheetView>
  </sheetViews>
  <sheetFormatPr baseColWidth="10" defaultColWidth="11.44140625" defaultRowHeight="13.2" x14ac:dyDescent="0.25"/>
  <cols>
    <col min="1" max="16384" width="11.44140625" style="1"/>
  </cols>
  <sheetData>
    <row r="2" spans="6:8" ht="12.75" x14ac:dyDescent="0.2">
      <c r="F2" s="1" t="s">
        <v>5</v>
      </c>
      <c r="G2" s="1">
        <v>1111</v>
      </c>
      <c r="H2" s="1" t="s">
        <v>6</v>
      </c>
    </row>
    <row r="3" spans="6:8" x14ac:dyDescent="0.25">
      <c r="F3" s="1" t="s">
        <v>5</v>
      </c>
      <c r="G3" s="1">
        <v>1121</v>
      </c>
      <c r="H3" s="1" t="s">
        <v>7</v>
      </c>
    </row>
    <row r="4" spans="6:8" ht="12.75" x14ac:dyDescent="0.2">
      <c r="F4" s="1" t="s">
        <v>5</v>
      </c>
      <c r="G4" s="1">
        <v>1131</v>
      </c>
      <c r="H4" s="1" t="s">
        <v>8</v>
      </c>
    </row>
    <row r="5" spans="6:8" ht="12.75" x14ac:dyDescent="0.2">
      <c r="F5" s="1" t="s">
        <v>5</v>
      </c>
      <c r="G5" s="1">
        <v>1132</v>
      </c>
      <c r="H5" s="1" t="s">
        <v>9</v>
      </c>
    </row>
    <row r="6" spans="6:8" ht="12.75" x14ac:dyDescent="0.2">
      <c r="F6" s="1" t="s">
        <v>5</v>
      </c>
      <c r="G6" s="1">
        <v>1211</v>
      </c>
      <c r="H6" s="1" t="s">
        <v>10</v>
      </c>
    </row>
    <row r="7" spans="6:8" ht="12.75" x14ac:dyDescent="0.2">
      <c r="F7" s="1" t="s">
        <v>5</v>
      </c>
      <c r="G7" s="1">
        <v>1221</v>
      </c>
      <c r="H7" s="1" t="s">
        <v>11</v>
      </c>
    </row>
    <row r="8" spans="6:8" x14ac:dyDescent="0.25">
      <c r="F8" s="1" t="s">
        <v>5</v>
      </c>
      <c r="G8" s="1">
        <v>1231</v>
      </c>
      <c r="H8" s="1" t="s">
        <v>12</v>
      </c>
    </row>
    <row r="9" spans="6:8" x14ac:dyDescent="0.25">
      <c r="F9" s="1" t="s">
        <v>5</v>
      </c>
      <c r="G9" s="1">
        <v>1241</v>
      </c>
      <c r="H9" s="1" t="s">
        <v>13</v>
      </c>
    </row>
    <row r="10" spans="6:8" x14ac:dyDescent="0.25">
      <c r="F10" s="1" t="s">
        <v>5</v>
      </c>
      <c r="G10" s="1">
        <v>1311</v>
      </c>
      <c r="H10" s="1" t="s">
        <v>14</v>
      </c>
    </row>
    <row r="11" spans="6:8" x14ac:dyDescent="0.25">
      <c r="F11" s="1" t="s">
        <v>5</v>
      </c>
      <c r="G11" s="1">
        <v>1312</v>
      </c>
      <c r="H11" s="1" t="s">
        <v>15</v>
      </c>
    </row>
    <row r="12" spans="6:8" x14ac:dyDescent="0.25">
      <c r="F12" s="1" t="s">
        <v>5</v>
      </c>
      <c r="G12" s="1">
        <v>1319</v>
      </c>
      <c r="H12" s="1" t="s">
        <v>16</v>
      </c>
    </row>
    <row r="13" spans="6:8" ht="12.75" x14ac:dyDescent="0.2">
      <c r="F13" s="1" t="s">
        <v>5</v>
      </c>
      <c r="G13" s="1">
        <v>1321</v>
      </c>
      <c r="H13" s="1" t="s">
        <v>17</v>
      </c>
    </row>
    <row r="14" spans="6:8" ht="12.75" x14ac:dyDescent="0.2">
      <c r="F14" s="1" t="s">
        <v>5</v>
      </c>
      <c r="G14" s="1">
        <v>1322</v>
      </c>
      <c r="H14" s="1" t="s">
        <v>18</v>
      </c>
    </row>
    <row r="15" spans="6:8" x14ac:dyDescent="0.25">
      <c r="F15" s="1" t="s">
        <v>5</v>
      </c>
      <c r="G15" s="1">
        <v>1323</v>
      </c>
      <c r="H15" s="1" t="s">
        <v>19</v>
      </c>
    </row>
    <row r="16" spans="6:8" ht="12.75" x14ac:dyDescent="0.2">
      <c r="F16" s="1" t="s">
        <v>5</v>
      </c>
      <c r="G16" s="1">
        <v>1331</v>
      </c>
      <c r="H16" s="1" t="s">
        <v>20</v>
      </c>
    </row>
    <row r="17" spans="6:8" ht="12.75" x14ac:dyDescent="0.2">
      <c r="F17" s="1" t="s">
        <v>5</v>
      </c>
      <c r="G17" s="1">
        <v>1332</v>
      </c>
      <c r="H17" s="1" t="s">
        <v>21</v>
      </c>
    </row>
    <row r="18" spans="6:8" ht="12.75" x14ac:dyDescent="0.2">
      <c r="F18" s="1" t="s">
        <v>5</v>
      </c>
      <c r="G18" s="1">
        <v>1341</v>
      </c>
      <c r="H18" s="1" t="s">
        <v>22</v>
      </c>
    </row>
    <row r="19" spans="6:8" ht="12.75" x14ac:dyDescent="0.2">
      <c r="F19" s="1" t="s">
        <v>5</v>
      </c>
      <c r="G19" s="1">
        <v>1342</v>
      </c>
      <c r="H19" s="1" t="s">
        <v>23</v>
      </c>
    </row>
    <row r="20" spans="6:8" ht="12.75" x14ac:dyDescent="0.2">
      <c r="F20" s="1" t="s">
        <v>5</v>
      </c>
      <c r="G20" s="1">
        <v>1343</v>
      </c>
      <c r="H20" s="1" t="s">
        <v>24</v>
      </c>
    </row>
    <row r="21" spans="6:8" ht="12.75" x14ac:dyDescent="0.2">
      <c r="F21" s="1" t="s">
        <v>5</v>
      </c>
      <c r="G21" s="1">
        <v>1371</v>
      </c>
      <c r="H21" s="1" t="s">
        <v>25</v>
      </c>
    </row>
    <row r="22" spans="6:8" ht="12.75" x14ac:dyDescent="0.2">
      <c r="F22" s="1" t="s">
        <v>5</v>
      </c>
      <c r="G22" s="1">
        <v>1411</v>
      </c>
      <c r="H22" s="1" t="s">
        <v>26</v>
      </c>
    </row>
    <row r="23" spans="6:8" ht="12.75" x14ac:dyDescent="0.2">
      <c r="F23" s="1" t="s">
        <v>5</v>
      </c>
      <c r="G23" s="1">
        <v>1412</v>
      </c>
      <c r="H23" s="1" t="s">
        <v>27</v>
      </c>
    </row>
    <row r="24" spans="6:8" ht="12.75" x14ac:dyDescent="0.2">
      <c r="F24" s="1" t="s">
        <v>5</v>
      </c>
      <c r="G24" s="1">
        <v>1421</v>
      </c>
      <c r="H24" s="1" t="s">
        <v>28</v>
      </c>
    </row>
    <row r="25" spans="6:8" ht="12.75" x14ac:dyDescent="0.2">
      <c r="F25" s="1" t="s">
        <v>5</v>
      </c>
      <c r="G25" s="1">
        <v>1422</v>
      </c>
      <c r="H25" s="1" t="s">
        <v>29</v>
      </c>
    </row>
    <row r="26" spans="6:8" ht="12.75" x14ac:dyDescent="0.2">
      <c r="F26" s="1" t="s">
        <v>5</v>
      </c>
      <c r="G26" s="1">
        <v>1431</v>
      </c>
      <c r="H26" s="1" t="s">
        <v>30</v>
      </c>
    </row>
    <row r="27" spans="6:8" ht="12.75" x14ac:dyDescent="0.2">
      <c r="F27" s="1" t="s">
        <v>5</v>
      </c>
      <c r="G27" s="1">
        <v>1441</v>
      </c>
      <c r="H27" s="1" t="s">
        <v>31</v>
      </c>
    </row>
    <row r="28" spans="6:8" x14ac:dyDescent="0.25">
      <c r="F28" s="1" t="s">
        <v>5</v>
      </c>
      <c r="G28" s="1">
        <v>1442</v>
      </c>
      <c r="H28" s="1" t="s">
        <v>32</v>
      </c>
    </row>
    <row r="29" spans="6:8" ht="12.75" x14ac:dyDescent="0.2">
      <c r="F29" s="1" t="s">
        <v>5</v>
      </c>
      <c r="G29" s="1">
        <v>1443</v>
      </c>
      <c r="H29" s="1" t="s">
        <v>33</v>
      </c>
    </row>
    <row r="30" spans="6:8" ht="12.75" x14ac:dyDescent="0.2">
      <c r="F30" s="1" t="s">
        <v>5</v>
      </c>
      <c r="G30" s="1">
        <v>1444</v>
      </c>
      <c r="H30" s="1" t="s">
        <v>34</v>
      </c>
    </row>
    <row r="31" spans="6:8" ht="12.75" x14ac:dyDescent="0.2">
      <c r="F31" s="1" t="s">
        <v>5</v>
      </c>
      <c r="G31" s="1">
        <v>1449</v>
      </c>
      <c r="H31" s="1" t="s">
        <v>35</v>
      </c>
    </row>
    <row r="32" spans="6:8" ht="12.75" x14ac:dyDescent="0.2">
      <c r="F32" s="1" t="s">
        <v>5</v>
      </c>
      <c r="G32" s="1">
        <v>1511</v>
      </c>
      <c r="H32" s="1" t="s">
        <v>36</v>
      </c>
    </row>
    <row r="33" spans="6:8" x14ac:dyDescent="0.25">
      <c r="F33" s="1" t="s">
        <v>5</v>
      </c>
      <c r="G33" s="1">
        <v>1521</v>
      </c>
      <c r="H33" s="1" t="s">
        <v>37</v>
      </c>
    </row>
    <row r="34" spans="6:8" x14ac:dyDescent="0.25">
      <c r="F34" s="1" t="s">
        <v>5</v>
      </c>
      <c r="G34" s="1">
        <v>1522</v>
      </c>
      <c r="H34" s="1" t="s">
        <v>38</v>
      </c>
    </row>
    <row r="35" spans="6:8" ht="12.75" x14ac:dyDescent="0.2">
      <c r="F35" s="1" t="s">
        <v>5</v>
      </c>
      <c r="G35" s="1">
        <v>1531</v>
      </c>
      <c r="H35" s="1" t="s">
        <v>39</v>
      </c>
    </row>
    <row r="36" spans="6:8" ht="12.75" x14ac:dyDescent="0.2">
      <c r="F36" s="1" t="s">
        <v>5</v>
      </c>
      <c r="G36" s="1">
        <v>1541</v>
      </c>
      <c r="H36" s="1" t="s">
        <v>40</v>
      </c>
    </row>
    <row r="37" spans="6:8" x14ac:dyDescent="0.25">
      <c r="F37" s="1" t="s">
        <v>5</v>
      </c>
      <c r="G37" s="1">
        <v>1542</v>
      </c>
      <c r="H37" s="1" t="s">
        <v>41</v>
      </c>
    </row>
    <row r="38" spans="6:8" ht="12.75" x14ac:dyDescent="0.2">
      <c r="F38" s="1" t="s">
        <v>5</v>
      </c>
      <c r="G38" s="1">
        <v>1543</v>
      </c>
      <c r="H38" s="1" t="s">
        <v>42</v>
      </c>
    </row>
    <row r="39" spans="6:8" x14ac:dyDescent="0.25">
      <c r="F39" s="1" t="s">
        <v>5</v>
      </c>
      <c r="G39" s="1">
        <v>1544</v>
      </c>
      <c r="H39" s="1" t="s">
        <v>43</v>
      </c>
    </row>
    <row r="40" spans="6:8" ht="12.75" x14ac:dyDescent="0.2">
      <c r="F40" s="1" t="s">
        <v>5</v>
      </c>
      <c r="G40" s="1">
        <v>1545</v>
      </c>
      <c r="H40" s="1" t="s">
        <v>44</v>
      </c>
    </row>
    <row r="41" spans="6:8" ht="12.75" x14ac:dyDescent="0.2">
      <c r="F41" s="1" t="s">
        <v>5</v>
      </c>
      <c r="G41" s="1">
        <v>1546</v>
      </c>
      <c r="H41" s="1" t="s">
        <v>45</v>
      </c>
    </row>
    <row r="42" spans="6:8" ht="12.75" x14ac:dyDescent="0.2">
      <c r="F42" s="1" t="s">
        <v>5</v>
      </c>
      <c r="G42" s="1">
        <v>1547</v>
      </c>
      <c r="H42" s="1" t="s">
        <v>46</v>
      </c>
    </row>
    <row r="43" spans="6:8" x14ac:dyDescent="0.25">
      <c r="F43" s="1" t="s">
        <v>5</v>
      </c>
      <c r="G43" s="1">
        <v>1548</v>
      </c>
      <c r="H43" s="1" t="s">
        <v>47</v>
      </c>
    </row>
    <row r="44" spans="6:8" ht="12.75" x14ac:dyDescent="0.2">
      <c r="F44" s="1" t="s">
        <v>5</v>
      </c>
      <c r="G44" s="1">
        <v>1549</v>
      </c>
      <c r="H44" s="1" t="s">
        <v>48</v>
      </c>
    </row>
    <row r="45" spans="6:8" x14ac:dyDescent="0.25">
      <c r="F45" s="1" t="s">
        <v>5</v>
      </c>
      <c r="G45" s="1">
        <v>1551</v>
      </c>
      <c r="H45" s="1" t="s">
        <v>49</v>
      </c>
    </row>
    <row r="46" spans="6:8" x14ac:dyDescent="0.25">
      <c r="F46" s="1" t="s">
        <v>5</v>
      </c>
      <c r="G46" s="1">
        <v>1591</v>
      </c>
      <c r="H46" s="1" t="s">
        <v>50</v>
      </c>
    </row>
    <row r="47" spans="6:8" x14ac:dyDescent="0.25">
      <c r="F47" s="1" t="s">
        <v>5</v>
      </c>
      <c r="G47" s="1">
        <v>1592</v>
      </c>
      <c r="H47" s="1" t="s">
        <v>51</v>
      </c>
    </row>
    <row r="48" spans="6:8" ht="12.75" x14ac:dyDescent="0.2">
      <c r="F48" s="1" t="s">
        <v>5</v>
      </c>
      <c r="G48" s="1">
        <v>1593</v>
      </c>
      <c r="H48" s="1" t="s">
        <v>52</v>
      </c>
    </row>
    <row r="49" spans="6:8" ht="12.75" x14ac:dyDescent="0.2">
      <c r="F49" s="1" t="s">
        <v>5</v>
      </c>
      <c r="G49" s="1">
        <v>1594</v>
      </c>
      <c r="H49" s="1" t="s">
        <v>53</v>
      </c>
    </row>
    <row r="50" spans="6:8" x14ac:dyDescent="0.25">
      <c r="F50" s="1" t="s">
        <v>5</v>
      </c>
      <c r="G50" s="1">
        <v>1599</v>
      </c>
      <c r="H50" s="1" t="s">
        <v>54</v>
      </c>
    </row>
    <row r="51" spans="6:8" x14ac:dyDescent="0.25">
      <c r="F51" s="1" t="s">
        <v>5</v>
      </c>
      <c r="G51" s="1">
        <v>1611</v>
      </c>
      <c r="H51" s="1" t="s">
        <v>55</v>
      </c>
    </row>
    <row r="52" spans="6:8" x14ac:dyDescent="0.25">
      <c r="F52" s="1" t="s">
        <v>5</v>
      </c>
      <c r="G52" s="1">
        <v>1711</v>
      </c>
      <c r="H52" s="1" t="s">
        <v>56</v>
      </c>
    </row>
    <row r="53" spans="6:8" ht="12.75" x14ac:dyDescent="0.2">
      <c r="F53" s="1" t="s">
        <v>5</v>
      </c>
      <c r="G53" s="1">
        <v>1712</v>
      </c>
      <c r="H53" s="1" t="s">
        <v>57</v>
      </c>
    </row>
    <row r="54" spans="6:8" x14ac:dyDescent="0.25">
      <c r="F54" s="1" t="s">
        <v>5</v>
      </c>
      <c r="G54" s="1">
        <v>1713</v>
      </c>
      <c r="H54" s="1" t="s">
        <v>58</v>
      </c>
    </row>
    <row r="55" spans="6:8" ht="12.75" x14ac:dyDescent="0.2">
      <c r="F55" s="1" t="s">
        <v>5</v>
      </c>
      <c r="G55" s="1">
        <v>1714</v>
      </c>
      <c r="H55" s="1" t="s">
        <v>59</v>
      </c>
    </row>
    <row r="56" spans="6:8" x14ac:dyDescent="0.25">
      <c r="F56" s="1" t="s">
        <v>5</v>
      </c>
      <c r="G56" s="1">
        <v>1719</v>
      </c>
      <c r="H56" s="1" t="s">
        <v>60</v>
      </c>
    </row>
    <row r="57" spans="6:8" x14ac:dyDescent="0.25">
      <c r="F57" s="1" t="s">
        <v>5</v>
      </c>
      <c r="G57" s="1">
        <v>2111</v>
      </c>
      <c r="H57" s="1" t="s">
        <v>61</v>
      </c>
    </row>
    <row r="58" spans="6:8" x14ac:dyDescent="0.25">
      <c r="F58" s="1" t="s">
        <v>5</v>
      </c>
      <c r="G58" s="1">
        <v>2121</v>
      </c>
      <c r="H58" s="1" t="s">
        <v>62</v>
      </c>
    </row>
    <row r="59" spans="6:8" x14ac:dyDescent="0.25">
      <c r="F59" s="1" t="s">
        <v>5</v>
      </c>
      <c r="G59" s="1">
        <v>2131</v>
      </c>
      <c r="H59" s="1" t="s">
        <v>63</v>
      </c>
    </row>
    <row r="60" spans="6:8" x14ac:dyDescent="0.25">
      <c r="F60" s="1" t="s">
        <v>5</v>
      </c>
      <c r="G60" s="1">
        <v>2141</v>
      </c>
      <c r="H60" s="1" t="s">
        <v>64</v>
      </c>
    </row>
    <row r="61" spans="6:8" x14ac:dyDescent="0.25">
      <c r="F61" s="1" t="s">
        <v>5</v>
      </c>
      <c r="G61" s="1">
        <v>2151</v>
      </c>
      <c r="H61" s="1" t="s">
        <v>65</v>
      </c>
    </row>
    <row r="62" spans="6:8" ht="12.75" x14ac:dyDescent="0.2">
      <c r="F62" s="1" t="s">
        <v>5</v>
      </c>
      <c r="G62" s="1">
        <v>2161</v>
      </c>
      <c r="H62" s="1" t="s">
        <v>66</v>
      </c>
    </row>
    <row r="63" spans="6:8" x14ac:dyDescent="0.25">
      <c r="F63" s="1" t="s">
        <v>5</v>
      </c>
      <c r="G63" s="1">
        <v>2171</v>
      </c>
      <c r="H63" s="1" t="s">
        <v>67</v>
      </c>
    </row>
    <row r="64" spans="6:8" x14ac:dyDescent="0.25">
      <c r="F64" s="1" t="s">
        <v>5</v>
      </c>
      <c r="G64" s="1">
        <v>2181</v>
      </c>
      <c r="H64" s="1" t="s">
        <v>68</v>
      </c>
    </row>
    <row r="65" spans="6:8" ht="12.75" x14ac:dyDescent="0.2">
      <c r="F65" s="1" t="s">
        <v>5</v>
      </c>
      <c r="G65" s="1">
        <v>2211</v>
      </c>
      <c r="H65" s="1" t="s">
        <v>69</v>
      </c>
    </row>
    <row r="66" spans="6:8" ht="12.75" x14ac:dyDescent="0.2">
      <c r="F66" s="1" t="s">
        <v>5</v>
      </c>
      <c r="G66" s="1">
        <v>2221</v>
      </c>
      <c r="H66" s="1" t="s">
        <v>70</v>
      </c>
    </row>
    <row r="67" spans="6:8" x14ac:dyDescent="0.25">
      <c r="F67" s="1" t="s">
        <v>5</v>
      </c>
      <c r="G67" s="1">
        <v>2231</v>
      </c>
      <c r="H67" s="1" t="s">
        <v>71</v>
      </c>
    </row>
    <row r="68" spans="6:8" ht="12.75" x14ac:dyDescent="0.2">
      <c r="F68" s="1" t="s">
        <v>5</v>
      </c>
      <c r="G68" s="1">
        <v>2311</v>
      </c>
      <c r="H68" s="1" t="s">
        <v>72</v>
      </c>
    </row>
    <row r="69" spans="6:8" ht="12.75" x14ac:dyDescent="0.2">
      <c r="F69" s="1" t="s">
        <v>5</v>
      </c>
      <c r="G69" s="1">
        <v>2321</v>
      </c>
      <c r="H69" s="1" t="s">
        <v>73</v>
      </c>
    </row>
    <row r="70" spans="6:8" x14ac:dyDescent="0.25">
      <c r="F70" s="1" t="s">
        <v>5</v>
      </c>
      <c r="G70" s="1">
        <v>2331</v>
      </c>
      <c r="H70" s="1" t="s">
        <v>74</v>
      </c>
    </row>
    <row r="71" spans="6:8" x14ac:dyDescent="0.25">
      <c r="F71" s="1" t="s">
        <v>5</v>
      </c>
      <c r="G71" s="1">
        <v>2341</v>
      </c>
      <c r="H71" s="1" t="s">
        <v>75</v>
      </c>
    </row>
    <row r="72" spans="6:8" x14ac:dyDescent="0.25">
      <c r="F72" s="1" t="s">
        <v>5</v>
      </c>
      <c r="G72" s="1">
        <v>2351</v>
      </c>
      <c r="H72" s="1" t="s">
        <v>76</v>
      </c>
    </row>
    <row r="73" spans="6:8" x14ac:dyDescent="0.25">
      <c r="F73" s="1" t="s">
        <v>5</v>
      </c>
      <c r="G73" s="1">
        <v>2361</v>
      </c>
      <c r="H73" s="1" t="s">
        <v>77</v>
      </c>
    </row>
    <row r="74" spans="6:8" x14ac:dyDescent="0.25">
      <c r="F74" s="1" t="s">
        <v>5</v>
      </c>
      <c r="G74" s="1">
        <v>2371</v>
      </c>
      <c r="H74" s="1" t="s">
        <v>78</v>
      </c>
    </row>
    <row r="75" spans="6:8" x14ac:dyDescent="0.25">
      <c r="F75" s="1" t="s">
        <v>5</v>
      </c>
      <c r="G75" s="1">
        <v>2381</v>
      </c>
      <c r="H75" s="1" t="s">
        <v>79</v>
      </c>
    </row>
    <row r="76" spans="6:8" ht="12.75" x14ac:dyDescent="0.2">
      <c r="F76" s="1" t="s">
        <v>5</v>
      </c>
      <c r="G76" s="1">
        <v>2391</v>
      </c>
      <c r="H76" s="1" t="s">
        <v>80</v>
      </c>
    </row>
    <row r="77" spans="6:8" x14ac:dyDescent="0.25">
      <c r="F77" s="1" t="s">
        <v>5</v>
      </c>
      <c r="G77" s="1">
        <v>2411</v>
      </c>
      <c r="H77" s="1" t="s">
        <v>81</v>
      </c>
    </row>
    <row r="78" spans="6:8" x14ac:dyDescent="0.25">
      <c r="F78" s="1" t="s">
        <v>5</v>
      </c>
      <c r="G78" s="1">
        <v>2419</v>
      </c>
      <c r="H78" s="1" t="s">
        <v>82</v>
      </c>
    </row>
    <row r="79" spans="6:8" ht="12.75" x14ac:dyDescent="0.2">
      <c r="F79" s="1" t="s">
        <v>5</v>
      </c>
      <c r="G79" s="1">
        <v>2421</v>
      </c>
      <c r="H79" s="1" t="s">
        <v>83</v>
      </c>
    </row>
    <row r="80" spans="6:8" ht="12.75" x14ac:dyDescent="0.2">
      <c r="F80" s="1" t="s">
        <v>5</v>
      </c>
      <c r="G80" s="1">
        <v>2431</v>
      </c>
      <c r="H80" s="1" t="s">
        <v>84</v>
      </c>
    </row>
    <row r="81" spans="6:8" ht="12.75" x14ac:dyDescent="0.2">
      <c r="F81" s="1" t="s">
        <v>5</v>
      </c>
      <c r="G81" s="1">
        <v>2441</v>
      </c>
      <c r="H81" s="1" t="s">
        <v>85</v>
      </c>
    </row>
    <row r="82" spans="6:8" ht="12.75" x14ac:dyDescent="0.2">
      <c r="F82" s="1" t="s">
        <v>5</v>
      </c>
      <c r="G82" s="1">
        <v>2451</v>
      </c>
      <c r="H82" s="1" t="s">
        <v>86</v>
      </c>
    </row>
    <row r="83" spans="6:8" x14ac:dyDescent="0.25">
      <c r="F83" s="1" t="s">
        <v>5</v>
      </c>
      <c r="G83" s="1">
        <v>2461</v>
      </c>
      <c r="H83" s="1" t="s">
        <v>87</v>
      </c>
    </row>
    <row r="84" spans="6:8" x14ac:dyDescent="0.25">
      <c r="F84" s="1" t="s">
        <v>5</v>
      </c>
      <c r="G84" s="1">
        <v>2471</v>
      </c>
      <c r="H84" s="1" t="s">
        <v>88</v>
      </c>
    </row>
    <row r="85" spans="6:8" ht="12.75" x14ac:dyDescent="0.2">
      <c r="F85" s="1" t="s">
        <v>5</v>
      </c>
      <c r="G85" s="1">
        <v>2481</v>
      </c>
      <c r="H85" s="1" t="s">
        <v>89</v>
      </c>
    </row>
    <row r="86" spans="6:8" x14ac:dyDescent="0.25">
      <c r="F86" s="1" t="s">
        <v>5</v>
      </c>
      <c r="G86" s="1">
        <v>2491</v>
      </c>
      <c r="H86" s="1" t="s">
        <v>90</v>
      </c>
    </row>
    <row r="87" spans="6:8" x14ac:dyDescent="0.25">
      <c r="F87" s="1" t="s">
        <v>5</v>
      </c>
      <c r="G87" s="1">
        <v>2511</v>
      </c>
      <c r="H87" s="1" t="s">
        <v>91</v>
      </c>
    </row>
    <row r="88" spans="6:8" x14ac:dyDescent="0.25">
      <c r="F88" s="1" t="s">
        <v>5</v>
      </c>
      <c r="G88" s="1">
        <v>2521</v>
      </c>
      <c r="H88" s="1" t="s">
        <v>92</v>
      </c>
    </row>
    <row r="89" spans="6:8" x14ac:dyDescent="0.25">
      <c r="F89" s="1" t="s">
        <v>5</v>
      </c>
      <c r="G89" s="1">
        <v>2531</v>
      </c>
      <c r="H89" s="1" t="s">
        <v>93</v>
      </c>
    </row>
    <row r="90" spans="6:8" x14ac:dyDescent="0.25">
      <c r="F90" s="1" t="s">
        <v>5</v>
      </c>
      <c r="G90" s="1">
        <v>2541</v>
      </c>
      <c r="H90" s="1" t="s">
        <v>94</v>
      </c>
    </row>
    <row r="91" spans="6:8" ht="12.75" x14ac:dyDescent="0.2">
      <c r="F91" s="1" t="s">
        <v>5</v>
      </c>
      <c r="G91" s="1">
        <v>2551</v>
      </c>
      <c r="H91" s="1" t="s">
        <v>95</v>
      </c>
    </row>
    <row r="92" spans="6:8" x14ac:dyDescent="0.25">
      <c r="F92" s="1" t="s">
        <v>5</v>
      </c>
      <c r="G92" s="1">
        <v>2561</v>
      </c>
      <c r="H92" s="1" t="s">
        <v>96</v>
      </c>
    </row>
    <row r="93" spans="6:8" x14ac:dyDescent="0.25">
      <c r="F93" s="1" t="s">
        <v>5</v>
      </c>
      <c r="G93" s="1">
        <v>2591</v>
      </c>
      <c r="H93" s="1" t="s">
        <v>97</v>
      </c>
    </row>
    <row r="94" spans="6:8" ht="12.75" x14ac:dyDescent="0.2">
      <c r="F94" s="1" t="s">
        <v>5</v>
      </c>
      <c r="G94" s="1">
        <v>2611</v>
      </c>
      <c r="H94" s="1" t="s">
        <v>98</v>
      </c>
    </row>
    <row r="95" spans="6:8" x14ac:dyDescent="0.25">
      <c r="F95" s="1" t="s">
        <v>5</v>
      </c>
      <c r="G95" s="1">
        <v>2621</v>
      </c>
      <c r="H95" s="1" t="s">
        <v>99</v>
      </c>
    </row>
    <row r="96" spans="6:8" ht="12.75" x14ac:dyDescent="0.2">
      <c r="F96" s="1" t="s">
        <v>5</v>
      </c>
      <c r="G96" s="1">
        <v>2711</v>
      </c>
      <c r="H96" s="1" t="s">
        <v>100</v>
      </c>
    </row>
    <row r="97" spans="6:8" x14ac:dyDescent="0.25">
      <c r="F97" s="1" t="s">
        <v>5</v>
      </c>
      <c r="G97" s="1">
        <v>2721</v>
      </c>
      <c r="H97" s="1" t="s">
        <v>101</v>
      </c>
    </row>
    <row r="98" spans="6:8" x14ac:dyDescent="0.25">
      <c r="F98" s="1" t="s">
        <v>5</v>
      </c>
      <c r="G98" s="1">
        <v>2731</v>
      </c>
      <c r="H98" s="1" t="s">
        <v>102</v>
      </c>
    </row>
    <row r="99" spans="6:8" ht="12.75" x14ac:dyDescent="0.2">
      <c r="F99" s="1" t="s">
        <v>5</v>
      </c>
      <c r="G99" s="1">
        <v>2741</v>
      </c>
      <c r="H99" s="1" t="s">
        <v>103</v>
      </c>
    </row>
    <row r="100" spans="6:8" ht="12.75" x14ac:dyDescent="0.2">
      <c r="F100" s="1" t="s">
        <v>5</v>
      </c>
      <c r="G100" s="1">
        <v>2751</v>
      </c>
      <c r="H100" s="1" t="s">
        <v>104</v>
      </c>
    </row>
    <row r="101" spans="6:8" ht="12.75" x14ac:dyDescent="0.2">
      <c r="F101" s="1" t="s">
        <v>5</v>
      </c>
      <c r="G101" s="1">
        <v>2811</v>
      </c>
      <c r="H101" s="1" t="s">
        <v>105</v>
      </c>
    </row>
    <row r="102" spans="6:8" x14ac:dyDescent="0.25">
      <c r="F102" s="1" t="s">
        <v>5</v>
      </c>
      <c r="G102" s="1">
        <v>2821</v>
      </c>
      <c r="H102" s="1" t="s">
        <v>106</v>
      </c>
    </row>
    <row r="103" spans="6:8" x14ac:dyDescent="0.25">
      <c r="F103" s="1" t="s">
        <v>5</v>
      </c>
      <c r="G103" s="1">
        <v>2831</v>
      </c>
      <c r="H103" s="1" t="s">
        <v>107</v>
      </c>
    </row>
    <row r="104" spans="6:8" ht="12.75" x14ac:dyDescent="0.2">
      <c r="F104" s="1" t="s">
        <v>5</v>
      </c>
      <c r="G104" s="1">
        <v>2911</v>
      </c>
      <c r="H104" s="1" t="s">
        <v>108</v>
      </c>
    </row>
    <row r="105" spans="6:8" ht="12.75" x14ac:dyDescent="0.2">
      <c r="F105" s="1" t="s">
        <v>5</v>
      </c>
      <c r="G105" s="1">
        <v>2921</v>
      </c>
      <c r="H105" s="1" t="s">
        <v>109</v>
      </c>
    </row>
    <row r="106" spans="6:8" x14ac:dyDescent="0.25">
      <c r="F106" s="1" t="s">
        <v>5</v>
      </c>
      <c r="G106" s="1">
        <v>2931</v>
      </c>
      <c r="H106" s="1" t="s">
        <v>110</v>
      </c>
    </row>
    <row r="107" spans="6:8" x14ac:dyDescent="0.25">
      <c r="F107" s="1" t="s">
        <v>5</v>
      </c>
      <c r="G107" s="1">
        <v>2941</v>
      </c>
      <c r="H107" s="1" t="s">
        <v>111</v>
      </c>
    </row>
    <row r="108" spans="6:8" x14ac:dyDescent="0.25">
      <c r="F108" s="1" t="s">
        <v>5</v>
      </c>
      <c r="G108" s="1">
        <v>2951</v>
      </c>
      <c r="H108" s="1" t="s">
        <v>112</v>
      </c>
    </row>
    <row r="109" spans="6:8" ht="12.75" x14ac:dyDescent="0.2">
      <c r="F109" s="1" t="s">
        <v>5</v>
      </c>
      <c r="G109" s="1">
        <v>2961</v>
      </c>
      <c r="H109" s="1" t="s">
        <v>113</v>
      </c>
    </row>
    <row r="110" spans="6:8" ht="12.75" x14ac:dyDescent="0.2">
      <c r="F110" s="1" t="s">
        <v>5</v>
      </c>
      <c r="G110" s="1">
        <v>2971</v>
      </c>
      <c r="H110" s="1" t="s">
        <v>114</v>
      </c>
    </row>
    <row r="111" spans="6:8" ht="12.75" x14ac:dyDescent="0.2">
      <c r="F111" s="1" t="s">
        <v>5</v>
      </c>
      <c r="G111" s="1">
        <v>2981</v>
      </c>
      <c r="H111" s="1" t="s">
        <v>115</v>
      </c>
    </row>
    <row r="112" spans="6:8" ht="12.75" x14ac:dyDescent="0.2">
      <c r="F112" s="1" t="s">
        <v>5</v>
      </c>
      <c r="G112" s="1">
        <v>2991</v>
      </c>
      <c r="H112" s="1" t="s">
        <v>116</v>
      </c>
    </row>
    <row r="113" spans="6:8" x14ac:dyDescent="0.25">
      <c r="F113" s="1" t="s">
        <v>5</v>
      </c>
      <c r="G113" s="1">
        <v>3111</v>
      </c>
      <c r="H113" s="1" t="s">
        <v>117</v>
      </c>
    </row>
    <row r="114" spans="6:8" x14ac:dyDescent="0.25">
      <c r="F114" s="1" t="s">
        <v>5</v>
      </c>
      <c r="G114" s="1">
        <v>3112</v>
      </c>
      <c r="H114" s="1" t="s">
        <v>118</v>
      </c>
    </row>
    <row r="115" spans="6:8" ht="12.75" x14ac:dyDescent="0.2">
      <c r="F115" s="1" t="s">
        <v>5</v>
      </c>
      <c r="G115" s="1">
        <v>3121</v>
      </c>
      <c r="H115" s="1" t="s">
        <v>119</v>
      </c>
    </row>
    <row r="116" spans="6:8" ht="12.75" x14ac:dyDescent="0.2">
      <c r="F116" s="1" t="s">
        <v>5</v>
      </c>
      <c r="G116" s="1">
        <v>3131</v>
      </c>
      <c r="H116" s="1" t="s">
        <v>120</v>
      </c>
    </row>
    <row r="117" spans="6:8" ht="12.75" x14ac:dyDescent="0.2">
      <c r="F117" s="1" t="s">
        <v>5</v>
      </c>
      <c r="G117" s="1">
        <v>3132</v>
      </c>
      <c r="H117" s="1" t="s">
        <v>121</v>
      </c>
    </row>
    <row r="118" spans="6:8" x14ac:dyDescent="0.25">
      <c r="F118" s="1" t="s">
        <v>5</v>
      </c>
      <c r="G118" s="1">
        <v>3141</v>
      </c>
      <c r="H118" s="1" t="s">
        <v>122</v>
      </c>
    </row>
    <row r="119" spans="6:8" x14ac:dyDescent="0.25">
      <c r="F119" s="1" t="s">
        <v>5</v>
      </c>
      <c r="G119" s="1">
        <v>3151</v>
      </c>
      <c r="H119" s="1" t="s">
        <v>123</v>
      </c>
    </row>
    <row r="120" spans="6:8" x14ac:dyDescent="0.25">
      <c r="F120" s="1" t="s">
        <v>5</v>
      </c>
      <c r="G120" s="1">
        <v>3161</v>
      </c>
      <c r="H120" s="1" t="s">
        <v>124</v>
      </c>
    </row>
    <row r="121" spans="6:8" x14ac:dyDescent="0.25">
      <c r="F121" s="1" t="s">
        <v>5</v>
      </c>
      <c r="G121" s="1">
        <v>3171</v>
      </c>
      <c r="H121" s="1" t="s">
        <v>125</v>
      </c>
    </row>
    <row r="122" spans="6:8" x14ac:dyDescent="0.25">
      <c r="F122" s="1" t="s">
        <v>5</v>
      </c>
      <c r="G122" s="1">
        <v>3181</v>
      </c>
      <c r="H122" s="1" t="s">
        <v>126</v>
      </c>
    </row>
    <row r="123" spans="6:8" ht="12.75" x14ac:dyDescent="0.2">
      <c r="F123" s="1" t="s">
        <v>5</v>
      </c>
      <c r="G123" s="1">
        <v>3191</v>
      </c>
      <c r="H123" s="1" t="s">
        <v>127</v>
      </c>
    </row>
    <row r="124" spans="6:8" ht="12.75" x14ac:dyDescent="0.2">
      <c r="F124" s="1" t="s">
        <v>5</v>
      </c>
      <c r="G124" s="1">
        <v>3211</v>
      </c>
      <c r="H124" s="1" t="s">
        <v>128</v>
      </c>
    </row>
    <row r="125" spans="6:8" ht="12.75" x14ac:dyDescent="0.2">
      <c r="F125" s="1" t="s">
        <v>5</v>
      </c>
      <c r="G125" s="1">
        <v>3221</v>
      </c>
      <c r="H125" s="1" t="s">
        <v>129</v>
      </c>
    </row>
    <row r="126" spans="6:8" x14ac:dyDescent="0.25">
      <c r="F126" s="1" t="s">
        <v>5</v>
      </c>
      <c r="G126" s="1">
        <v>3231</v>
      </c>
      <c r="H126" s="1" t="s">
        <v>130</v>
      </c>
    </row>
    <row r="127" spans="6:8" x14ac:dyDescent="0.25">
      <c r="F127" s="1" t="s">
        <v>5</v>
      </c>
      <c r="G127" s="1">
        <v>3241</v>
      </c>
      <c r="H127" s="1" t="s">
        <v>131</v>
      </c>
    </row>
    <row r="128" spans="6:8" x14ac:dyDescent="0.25">
      <c r="F128" s="1" t="s">
        <v>5</v>
      </c>
      <c r="G128" s="1">
        <v>3251</v>
      </c>
      <c r="H128" s="1" t="s">
        <v>132</v>
      </c>
    </row>
    <row r="129" spans="6:8" x14ac:dyDescent="0.25">
      <c r="F129" s="1" t="s">
        <v>5</v>
      </c>
      <c r="G129" s="1">
        <v>3252</v>
      </c>
      <c r="H129" s="1" t="s">
        <v>133</v>
      </c>
    </row>
    <row r="130" spans="6:8" x14ac:dyDescent="0.25">
      <c r="F130" s="1" t="s">
        <v>5</v>
      </c>
      <c r="G130" s="1">
        <v>3253</v>
      </c>
      <c r="H130" s="1" t="s">
        <v>134</v>
      </c>
    </row>
    <row r="131" spans="6:8" ht="12.75" x14ac:dyDescent="0.2">
      <c r="F131" s="1" t="s">
        <v>5</v>
      </c>
      <c r="G131" s="1">
        <v>3261</v>
      </c>
      <c r="H131" s="1" t="s">
        <v>135</v>
      </c>
    </row>
    <row r="132" spans="6:8" ht="12.75" x14ac:dyDescent="0.2">
      <c r="F132" s="1" t="s">
        <v>5</v>
      </c>
      <c r="G132" s="1">
        <v>3271</v>
      </c>
      <c r="H132" s="1" t="s">
        <v>136</v>
      </c>
    </row>
    <row r="133" spans="6:8" ht="12.75" x14ac:dyDescent="0.2">
      <c r="F133" s="1" t="s">
        <v>5</v>
      </c>
      <c r="G133" s="1">
        <v>3281</v>
      </c>
      <c r="H133" s="1" t="s">
        <v>137</v>
      </c>
    </row>
    <row r="134" spans="6:8" ht="12.75" x14ac:dyDescent="0.2">
      <c r="F134" s="1" t="s">
        <v>5</v>
      </c>
      <c r="G134" s="1">
        <v>3291</v>
      </c>
      <c r="H134" s="1" t="s">
        <v>138</v>
      </c>
    </row>
    <row r="135" spans="6:8" x14ac:dyDescent="0.25">
      <c r="F135" s="1" t="s">
        <v>5</v>
      </c>
      <c r="G135" s="1">
        <v>3311</v>
      </c>
      <c r="H135" s="1" t="s">
        <v>139</v>
      </c>
    </row>
    <row r="136" spans="6:8" x14ac:dyDescent="0.25">
      <c r="F136" s="1" t="s">
        <v>5</v>
      </c>
      <c r="G136" s="1">
        <v>3321</v>
      </c>
      <c r="H136" s="1" t="s">
        <v>140</v>
      </c>
    </row>
    <row r="137" spans="6:8" x14ac:dyDescent="0.25">
      <c r="F137" s="1" t="s">
        <v>5</v>
      </c>
      <c r="G137" s="1">
        <v>3331</v>
      </c>
      <c r="H137" s="1" t="s">
        <v>141</v>
      </c>
    </row>
    <row r="138" spans="6:8" x14ac:dyDescent="0.25">
      <c r="F138" s="1" t="s">
        <v>5</v>
      </c>
      <c r="G138" s="1">
        <v>3341</v>
      </c>
      <c r="H138" s="1" t="s">
        <v>142</v>
      </c>
    </row>
    <row r="139" spans="6:8" x14ac:dyDescent="0.25">
      <c r="F139" s="1" t="s">
        <v>5</v>
      </c>
      <c r="G139" s="1">
        <v>3351</v>
      </c>
      <c r="H139" s="1" t="s">
        <v>143</v>
      </c>
    </row>
    <row r="140" spans="6:8" ht="12.75" x14ac:dyDescent="0.2">
      <c r="F140" s="1" t="s">
        <v>5</v>
      </c>
      <c r="G140" s="1">
        <v>3361</v>
      </c>
      <c r="H140" s="1" t="s">
        <v>144</v>
      </c>
    </row>
    <row r="141" spans="6:8" x14ac:dyDescent="0.25">
      <c r="F141" s="1" t="s">
        <v>5</v>
      </c>
      <c r="G141" s="1">
        <v>3362</v>
      </c>
      <c r="H141" s="1" t="s">
        <v>145</v>
      </c>
    </row>
    <row r="142" spans="6:8" x14ac:dyDescent="0.25">
      <c r="F142" s="1" t="s">
        <v>5</v>
      </c>
      <c r="G142" s="1">
        <v>3371</v>
      </c>
      <c r="H142" s="1" t="s">
        <v>146</v>
      </c>
    </row>
    <row r="143" spans="6:8" ht="12.75" x14ac:dyDescent="0.2">
      <c r="F143" s="1" t="s">
        <v>5</v>
      </c>
      <c r="G143" s="1">
        <v>3381</v>
      </c>
      <c r="H143" s="1" t="s">
        <v>147</v>
      </c>
    </row>
    <row r="144" spans="6:8" x14ac:dyDescent="0.25">
      <c r="F144" s="1" t="s">
        <v>5</v>
      </c>
      <c r="G144" s="1">
        <v>3391</v>
      </c>
      <c r="H144" s="1" t="s">
        <v>148</v>
      </c>
    </row>
    <row r="145" spans="6:8" ht="12.75" x14ac:dyDescent="0.2">
      <c r="F145" s="1" t="s">
        <v>5</v>
      </c>
      <c r="G145" s="1">
        <v>3411</v>
      </c>
      <c r="H145" s="1" t="s">
        <v>149</v>
      </c>
    </row>
    <row r="146" spans="6:8" x14ac:dyDescent="0.25">
      <c r="F146" s="1" t="s">
        <v>5</v>
      </c>
      <c r="G146" s="1">
        <v>3421</v>
      </c>
      <c r="H146" s="1" t="s">
        <v>150</v>
      </c>
    </row>
    <row r="147" spans="6:8" x14ac:dyDescent="0.25">
      <c r="F147" s="1" t="s">
        <v>5</v>
      </c>
      <c r="G147" s="1">
        <v>3431</v>
      </c>
      <c r="H147" s="1" t="s">
        <v>151</v>
      </c>
    </row>
    <row r="148" spans="6:8" x14ac:dyDescent="0.25">
      <c r="F148" s="1" t="s">
        <v>5</v>
      </c>
      <c r="G148" s="1">
        <v>3432</v>
      </c>
      <c r="H148" s="1" t="s">
        <v>152</v>
      </c>
    </row>
    <row r="149" spans="6:8" x14ac:dyDescent="0.25">
      <c r="F149" s="1" t="s">
        <v>5</v>
      </c>
      <c r="G149" s="1">
        <v>3439</v>
      </c>
      <c r="H149" s="1" t="s">
        <v>153</v>
      </c>
    </row>
    <row r="150" spans="6:8" ht="12.75" x14ac:dyDescent="0.2">
      <c r="F150" s="1" t="s">
        <v>5</v>
      </c>
      <c r="G150" s="1">
        <v>3441</v>
      </c>
      <c r="H150" s="1" t="s">
        <v>154</v>
      </c>
    </row>
    <row r="151" spans="6:8" ht="12.75" x14ac:dyDescent="0.2">
      <c r="F151" s="1" t="s">
        <v>5</v>
      </c>
      <c r="G151" s="1">
        <v>3451</v>
      </c>
      <c r="H151" s="1" t="s">
        <v>155</v>
      </c>
    </row>
    <row r="152" spans="6:8" ht="12.75" x14ac:dyDescent="0.2">
      <c r="F152" s="1" t="s">
        <v>5</v>
      </c>
      <c r="G152" s="1">
        <v>3461</v>
      </c>
      <c r="H152" s="1" t="s">
        <v>156</v>
      </c>
    </row>
    <row r="153" spans="6:8" ht="12.75" x14ac:dyDescent="0.2">
      <c r="F153" s="1" t="s">
        <v>5</v>
      </c>
      <c r="G153" s="1">
        <v>3471</v>
      </c>
      <c r="H153" s="1" t="s">
        <v>157</v>
      </c>
    </row>
    <row r="154" spans="6:8" ht="12.75" x14ac:dyDescent="0.2">
      <c r="F154" s="1" t="s">
        <v>5</v>
      </c>
      <c r="G154" s="1">
        <v>3481</v>
      </c>
      <c r="H154" s="1" t="s">
        <v>158</v>
      </c>
    </row>
    <row r="155" spans="6:8" ht="12.75" x14ac:dyDescent="0.2">
      <c r="F155" s="1" t="s">
        <v>5</v>
      </c>
      <c r="G155" s="1">
        <v>3491</v>
      </c>
      <c r="H155" s="1" t="s">
        <v>159</v>
      </c>
    </row>
    <row r="156" spans="6:8" ht="12.75" x14ac:dyDescent="0.2">
      <c r="F156" s="1" t="s">
        <v>5</v>
      </c>
      <c r="G156" s="1">
        <v>3499</v>
      </c>
      <c r="H156" s="1" t="s">
        <v>160</v>
      </c>
    </row>
    <row r="157" spans="6:8" x14ac:dyDescent="0.25">
      <c r="F157" s="1" t="s">
        <v>5</v>
      </c>
      <c r="G157" s="1">
        <v>3511</v>
      </c>
      <c r="H157" s="1" t="s">
        <v>161</v>
      </c>
    </row>
    <row r="158" spans="6:8" x14ac:dyDescent="0.25">
      <c r="F158" s="1" t="s">
        <v>5</v>
      </c>
      <c r="G158" s="1">
        <v>3521</v>
      </c>
      <c r="H158" s="1" t="s">
        <v>162</v>
      </c>
    </row>
    <row r="159" spans="6:8" x14ac:dyDescent="0.25">
      <c r="F159" s="1" t="s">
        <v>5</v>
      </c>
      <c r="G159" s="1">
        <v>3531</v>
      </c>
      <c r="H159" s="1" t="s">
        <v>163</v>
      </c>
    </row>
    <row r="160" spans="6:8" x14ac:dyDescent="0.25">
      <c r="F160" s="1" t="s">
        <v>5</v>
      </c>
      <c r="G160" s="1">
        <v>3541</v>
      </c>
      <c r="H160" s="1" t="s">
        <v>164</v>
      </c>
    </row>
    <row r="161" spans="6:8" x14ac:dyDescent="0.25">
      <c r="F161" s="1" t="s">
        <v>5</v>
      </c>
      <c r="G161" s="1">
        <v>3551</v>
      </c>
      <c r="H161" s="1" t="s">
        <v>165</v>
      </c>
    </row>
    <row r="162" spans="6:8" x14ac:dyDescent="0.25">
      <c r="F162" s="1" t="s">
        <v>5</v>
      </c>
      <c r="G162" s="1">
        <v>3552</v>
      </c>
      <c r="H162" s="1" t="s">
        <v>166</v>
      </c>
    </row>
    <row r="163" spans="6:8" x14ac:dyDescent="0.25">
      <c r="F163" s="1" t="s">
        <v>5</v>
      </c>
      <c r="G163" s="1">
        <v>3553</v>
      </c>
      <c r="H163" s="1" t="s">
        <v>167</v>
      </c>
    </row>
    <row r="164" spans="6:8" x14ac:dyDescent="0.25">
      <c r="F164" s="1" t="s">
        <v>5</v>
      </c>
      <c r="G164" s="1">
        <v>3561</v>
      </c>
      <c r="H164" s="1" t="s">
        <v>168</v>
      </c>
    </row>
    <row r="165" spans="6:8" x14ac:dyDescent="0.25">
      <c r="F165" s="1" t="s">
        <v>5</v>
      </c>
      <c r="G165" s="1">
        <v>3571</v>
      </c>
      <c r="H165" s="1" t="s">
        <v>169</v>
      </c>
    </row>
    <row r="166" spans="6:8" ht="12.75" x14ac:dyDescent="0.2">
      <c r="F166" s="1" t="s">
        <v>5</v>
      </c>
      <c r="G166" s="1">
        <v>3581</v>
      </c>
      <c r="H166" s="1" t="s">
        <v>170</v>
      </c>
    </row>
    <row r="167" spans="6:8" x14ac:dyDescent="0.25">
      <c r="F167" s="1" t="s">
        <v>5</v>
      </c>
      <c r="G167" s="1">
        <v>3591</v>
      </c>
      <c r="H167" s="1" t="s">
        <v>171</v>
      </c>
    </row>
    <row r="168" spans="6:8" x14ac:dyDescent="0.25">
      <c r="F168" s="1" t="s">
        <v>5</v>
      </c>
      <c r="G168" s="1">
        <v>3611</v>
      </c>
      <c r="H168" s="1" t="s">
        <v>172</v>
      </c>
    </row>
    <row r="169" spans="6:8" x14ac:dyDescent="0.25">
      <c r="F169" s="1" t="s">
        <v>5</v>
      </c>
      <c r="G169" s="1">
        <v>3621</v>
      </c>
      <c r="H169" s="1" t="s">
        <v>173</v>
      </c>
    </row>
    <row r="170" spans="6:8" x14ac:dyDescent="0.25">
      <c r="F170" s="1" t="s">
        <v>5</v>
      </c>
      <c r="G170" s="1">
        <v>3631</v>
      </c>
      <c r="H170" s="1" t="s">
        <v>174</v>
      </c>
    </row>
    <row r="171" spans="6:8" x14ac:dyDescent="0.25">
      <c r="F171" s="1" t="s">
        <v>5</v>
      </c>
      <c r="G171" s="1">
        <v>3641</v>
      </c>
      <c r="H171" s="1" t="s">
        <v>175</v>
      </c>
    </row>
    <row r="172" spans="6:8" x14ac:dyDescent="0.25">
      <c r="F172" s="1" t="s">
        <v>5</v>
      </c>
      <c r="G172" s="1">
        <v>3651</v>
      </c>
      <c r="H172" s="1" t="s">
        <v>176</v>
      </c>
    </row>
    <row r="173" spans="6:8" x14ac:dyDescent="0.25">
      <c r="F173" s="1" t="s">
        <v>5</v>
      </c>
      <c r="G173" s="1">
        <v>3661</v>
      </c>
      <c r="H173" s="1" t="s">
        <v>177</v>
      </c>
    </row>
    <row r="174" spans="6:8" x14ac:dyDescent="0.25">
      <c r="F174" s="1" t="s">
        <v>5</v>
      </c>
      <c r="G174" s="1">
        <v>3691</v>
      </c>
      <c r="H174" s="1" t="s">
        <v>178</v>
      </c>
    </row>
    <row r="175" spans="6:8" x14ac:dyDescent="0.25">
      <c r="F175" s="1" t="s">
        <v>5</v>
      </c>
      <c r="G175" s="1">
        <v>3711</v>
      </c>
      <c r="H175" s="1" t="s">
        <v>179</v>
      </c>
    </row>
    <row r="176" spans="6:8" x14ac:dyDescent="0.25">
      <c r="F176" s="1" t="s">
        <v>5</v>
      </c>
      <c r="G176" s="1">
        <v>3712</v>
      </c>
      <c r="H176" s="1" t="s">
        <v>180</v>
      </c>
    </row>
    <row r="177" spans="6:8" ht="12.75" x14ac:dyDescent="0.2">
      <c r="F177" s="1" t="s">
        <v>5</v>
      </c>
      <c r="G177" s="1">
        <v>3721</v>
      </c>
      <c r="H177" s="1" t="s">
        <v>181</v>
      </c>
    </row>
    <row r="178" spans="6:8" ht="12.75" x14ac:dyDescent="0.2">
      <c r="F178" s="1" t="s">
        <v>5</v>
      </c>
      <c r="G178" s="1">
        <v>3722</v>
      </c>
      <c r="H178" s="1" t="s">
        <v>182</v>
      </c>
    </row>
    <row r="179" spans="6:8" ht="12.75" x14ac:dyDescent="0.2">
      <c r="F179" s="1" t="s">
        <v>5</v>
      </c>
      <c r="G179" s="1">
        <v>3723</v>
      </c>
      <c r="H179" s="1" t="s">
        <v>183</v>
      </c>
    </row>
    <row r="180" spans="6:8" ht="12.75" x14ac:dyDescent="0.2">
      <c r="F180" s="1" t="s">
        <v>5</v>
      </c>
      <c r="G180" s="1">
        <v>3724</v>
      </c>
      <c r="H180" s="1" t="s">
        <v>184</v>
      </c>
    </row>
    <row r="181" spans="6:8" x14ac:dyDescent="0.25">
      <c r="F181" s="1" t="s">
        <v>5</v>
      </c>
      <c r="G181" s="1">
        <v>3731</v>
      </c>
      <c r="H181" s="1" t="s">
        <v>185</v>
      </c>
    </row>
    <row r="182" spans="6:8" x14ac:dyDescent="0.25">
      <c r="F182" s="1" t="s">
        <v>5</v>
      </c>
      <c r="G182" s="1">
        <v>3732</v>
      </c>
      <c r="H182" s="1" t="s">
        <v>186</v>
      </c>
    </row>
    <row r="183" spans="6:8" ht="12.75" x14ac:dyDescent="0.2">
      <c r="F183" s="1" t="s">
        <v>5</v>
      </c>
      <c r="G183" s="1">
        <v>3741</v>
      </c>
      <c r="H183" s="1" t="s">
        <v>187</v>
      </c>
    </row>
    <row r="184" spans="6:8" x14ac:dyDescent="0.25">
      <c r="F184" s="1" t="s">
        <v>5</v>
      </c>
      <c r="G184" s="1">
        <v>3751</v>
      </c>
      <c r="H184" s="1" t="s">
        <v>188</v>
      </c>
    </row>
    <row r="185" spans="6:8" x14ac:dyDescent="0.25">
      <c r="F185" s="1" t="s">
        <v>5</v>
      </c>
      <c r="G185" s="1">
        <v>3761</v>
      </c>
      <c r="H185" s="1" t="s">
        <v>189</v>
      </c>
    </row>
    <row r="186" spans="6:8" x14ac:dyDescent="0.25">
      <c r="F186" s="1" t="s">
        <v>5</v>
      </c>
      <c r="G186" s="1">
        <v>3771</v>
      </c>
      <c r="H186" s="1" t="s">
        <v>190</v>
      </c>
    </row>
    <row r="187" spans="6:8" x14ac:dyDescent="0.25">
      <c r="F187" s="1" t="s">
        <v>5</v>
      </c>
      <c r="G187" s="1">
        <v>3781</v>
      </c>
      <c r="H187" s="1" t="s">
        <v>191</v>
      </c>
    </row>
    <row r="188" spans="6:8" ht="12.75" x14ac:dyDescent="0.2">
      <c r="F188" s="1" t="s">
        <v>5</v>
      </c>
      <c r="G188" s="1">
        <v>3791</v>
      </c>
      <c r="H188" s="1" t="s">
        <v>192</v>
      </c>
    </row>
    <row r="189" spans="6:8" ht="12.75" x14ac:dyDescent="0.2">
      <c r="F189" s="1" t="s">
        <v>5</v>
      </c>
      <c r="G189" s="1">
        <v>3811</v>
      </c>
      <c r="H189" s="1" t="s">
        <v>193</v>
      </c>
    </row>
    <row r="190" spans="6:8" x14ac:dyDescent="0.25">
      <c r="F190" s="1" t="s">
        <v>5</v>
      </c>
      <c r="G190" s="1">
        <v>3821</v>
      </c>
      <c r="H190" s="1" t="s">
        <v>194</v>
      </c>
    </row>
    <row r="191" spans="6:8" ht="12.75" x14ac:dyDescent="0.2">
      <c r="F191" s="1" t="s">
        <v>5</v>
      </c>
      <c r="G191" s="1">
        <v>3822</v>
      </c>
      <c r="H191" s="1" t="s">
        <v>195</v>
      </c>
    </row>
    <row r="192" spans="6:8" x14ac:dyDescent="0.25">
      <c r="F192" s="1" t="s">
        <v>5</v>
      </c>
      <c r="G192" s="1">
        <v>3823</v>
      </c>
      <c r="H192" s="1" t="s">
        <v>196</v>
      </c>
    </row>
    <row r="193" spans="6:8" ht="12.75" x14ac:dyDescent="0.2">
      <c r="F193" s="1" t="s">
        <v>5</v>
      </c>
      <c r="G193" s="1">
        <v>3831</v>
      </c>
      <c r="H193" s="1" t="s">
        <v>197</v>
      </c>
    </row>
    <row r="194" spans="6:8" x14ac:dyDescent="0.25">
      <c r="F194" s="1" t="s">
        <v>5</v>
      </c>
      <c r="G194" s="1">
        <v>3832</v>
      </c>
      <c r="H194" s="1" t="s">
        <v>198</v>
      </c>
    </row>
    <row r="195" spans="6:8" ht="12.75" x14ac:dyDescent="0.2">
      <c r="F195" s="1" t="s">
        <v>5</v>
      </c>
      <c r="G195" s="1">
        <v>3841</v>
      </c>
      <c r="H195" s="1" t="s">
        <v>199</v>
      </c>
    </row>
    <row r="196" spans="6:8" x14ac:dyDescent="0.25">
      <c r="F196" s="1" t="s">
        <v>5</v>
      </c>
      <c r="G196" s="1">
        <v>3851</v>
      </c>
      <c r="H196" s="1" t="s">
        <v>200</v>
      </c>
    </row>
    <row r="197" spans="6:8" ht="12.75" x14ac:dyDescent="0.2">
      <c r="F197" s="1" t="s">
        <v>5</v>
      </c>
      <c r="G197" s="1">
        <v>3911</v>
      </c>
      <c r="H197" s="1" t="s">
        <v>201</v>
      </c>
    </row>
    <row r="198" spans="6:8" ht="12.75" x14ac:dyDescent="0.2">
      <c r="F198" s="1" t="s">
        <v>5</v>
      </c>
      <c r="G198" s="1">
        <v>3921</v>
      </c>
      <c r="H198" s="1" t="s">
        <v>202</v>
      </c>
    </row>
    <row r="199" spans="6:8" x14ac:dyDescent="0.25">
      <c r="F199" s="1" t="s">
        <v>5</v>
      </c>
      <c r="G199" s="1">
        <v>3931</v>
      </c>
      <c r="H199" s="1" t="s">
        <v>203</v>
      </c>
    </row>
    <row r="200" spans="6:8" ht="12.75" x14ac:dyDescent="0.2">
      <c r="F200" s="1" t="s">
        <v>5</v>
      </c>
      <c r="G200" s="1">
        <v>3941</v>
      </c>
      <c r="H200" s="1" t="s">
        <v>204</v>
      </c>
    </row>
    <row r="201" spans="6:8" ht="12.75" x14ac:dyDescent="0.2">
      <c r="F201" s="1" t="s">
        <v>5</v>
      </c>
      <c r="G201" s="1">
        <v>3951</v>
      </c>
      <c r="H201" s="1" t="s">
        <v>205</v>
      </c>
    </row>
    <row r="202" spans="6:8" ht="12.75" x14ac:dyDescent="0.2">
      <c r="F202" s="1" t="s">
        <v>5</v>
      </c>
      <c r="G202" s="1">
        <v>3961</v>
      </c>
      <c r="H202" s="1" t="s">
        <v>206</v>
      </c>
    </row>
    <row r="203" spans="6:8" ht="12.75" x14ac:dyDescent="0.2">
      <c r="F203" s="1" t="s">
        <v>5</v>
      </c>
      <c r="G203" s="1">
        <v>3969</v>
      </c>
      <c r="H203" s="1" t="s">
        <v>207</v>
      </c>
    </row>
    <row r="204" spans="6:8" ht="12.75" x14ac:dyDescent="0.2">
      <c r="F204" s="1" t="s">
        <v>5</v>
      </c>
      <c r="G204" s="1">
        <v>3971</v>
      </c>
      <c r="H204" s="1" t="s">
        <v>208</v>
      </c>
    </row>
    <row r="205" spans="6:8" x14ac:dyDescent="0.25">
      <c r="F205" s="1" t="s">
        <v>5</v>
      </c>
      <c r="G205" s="1">
        <v>3981</v>
      </c>
      <c r="H205" s="1" t="s">
        <v>209</v>
      </c>
    </row>
    <row r="206" spans="6:8" x14ac:dyDescent="0.25">
      <c r="F206" s="1" t="s">
        <v>5</v>
      </c>
      <c r="G206" s="1">
        <v>3982</v>
      </c>
      <c r="H206" s="1" t="s">
        <v>210</v>
      </c>
    </row>
    <row r="207" spans="6:8" x14ac:dyDescent="0.25">
      <c r="F207" s="1" t="s">
        <v>5</v>
      </c>
      <c r="G207" s="1">
        <v>3991</v>
      </c>
      <c r="H207" s="1" t="s">
        <v>211</v>
      </c>
    </row>
    <row r="208" spans="6:8" x14ac:dyDescent="0.25">
      <c r="F208" s="1" t="s">
        <v>5</v>
      </c>
      <c r="G208" s="1">
        <v>3992</v>
      </c>
      <c r="H208" s="1" t="s">
        <v>212</v>
      </c>
    </row>
    <row r="209" spans="6:8" ht="12.75" x14ac:dyDescent="0.2">
      <c r="F209" s="1" t="s">
        <v>5</v>
      </c>
      <c r="G209" s="1">
        <v>3993</v>
      </c>
      <c r="H209" s="1" t="s">
        <v>213</v>
      </c>
    </row>
    <row r="210" spans="6:8" ht="12.75" x14ac:dyDescent="0.2">
      <c r="F210" s="1" t="s">
        <v>5</v>
      </c>
      <c r="G210" s="1">
        <v>3994</v>
      </c>
      <c r="H210" s="1" t="s">
        <v>214</v>
      </c>
    </row>
    <row r="211" spans="6:8" ht="12.75" x14ac:dyDescent="0.2">
      <c r="F211" s="1" t="s">
        <v>5</v>
      </c>
      <c r="G211" s="1">
        <v>3999</v>
      </c>
      <c r="H211" s="1" t="s">
        <v>215</v>
      </c>
    </row>
    <row r="212" spans="6:8" x14ac:dyDescent="0.25">
      <c r="F212" s="1" t="s">
        <v>5</v>
      </c>
      <c r="G212" s="1">
        <v>4111</v>
      </c>
      <c r="H212" s="1" t="s">
        <v>216</v>
      </c>
    </row>
    <row r="213" spans="6:8" x14ac:dyDescent="0.25">
      <c r="F213" s="1" t="s">
        <v>5</v>
      </c>
      <c r="G213" s="1">
        <v>4121</v>
      </c>
      <c r="H213" s="1" t="s">
        <v>217</v>
      </c>
    </row>
    <row r="214" spans="6:8" x14ac:dyDescent="0.25">
      <c r="F214" s="1" t="s">
        <v>5</v>
      </c>
      <c r="G214" s="1">
        <v>4131</v>
      </c>
      <c r="H214" s="1" t="s">
        <v>218</v>
      </c>
    </row>
    <row r="215" spans="6:8" x14ac:dyDescent="0.25">
      <c r="F215" s="1" t="s">
        <v>5</v>
      </c>
      <c r="G215" s="1">
        <v>4141</v>
      </c>
      <c r="H215" s="1" t="s">
        <v>219</v>
      </c>
    </row>
    <row r="216" spans="6:8" ht="12.75" x14ac:dyDescent="0.2">
      <c r="F216" s="1" t="s">
        <v>5</v>
      </c>
      <c r="G216" s="1">
        <v>4151</v>
      </c>
      <c r="H216" s="1" t="s">
        <v>220</v>
      </c>
    </row>
    <row r="217" spans="6:8" ht="12.75" x14ac:dyDescent="0.2">
      <c r="F217" s="1" t="s">
        <v>5</v>
      </c>
      <c r="G217" s="1">
        <v>4152</v>
      </c>
      <c r="H217" s="1" t="s">
        <v>221</v>
      </c>
    </row>
    <row r="218" spans="6:8" ht="12.75" x14ac:dyDescent="0.2">
      <c r="F218" s="1" t="s">
        <v>5</v>
      </c>
      <c r="G218" s="1">
        <v>4161</v>
      </c>
      <c r="H218" s="1" t="s">
        <v>222</v>
      </c>
    </row>
    <row r="219" spans="6:8" ht="12.75" x14ac:dyDescent="0.2">
      <c r="F219" s="1" t="s">
        <v>5</v>
      </c>
      <c r="G219" s="1">
        <v>4162</v>
      </c>
      <c r="H219" s="1" t="s">
        <v>223</v>
      </c>
    </row>
    <row r="220" spans="6:8" x14ac:dyDescent="0.25">
      <c r="F220" s="1" t="s">
        <v>5</v>
      </c>
      <c r="G220" s="1">
        <v>4171</v>
      </c>
      <c r="H220" s="1" t="s">
        <v>224</v>
      </c>
    </row>
    <row r="221" spans="6:8" x14ac:dyDescent="0.25">
      <c r="F221" s="1" t="s">
        <v>5</v>
      </c>
      <c r="G221" s="1">
        <v>4172</v>
      </c>
      <c r="H221" s="1" t="s">
        <v>225</v>
      </c>
    </row>
    <row r="222" spans="6:8" x14ac:dyDescent="0.25">
      <c r="F222" s="1" t="s">
        <v>5</v>
      </c>
      <c r="G222" s="1">
        <v>4181</v>
      </c>
      <c r="H222" s="1" t="s">
        <v>226</v>
      </c>
    </row>
    <row r="223" spans="6:8" x14ac:dyDescent="0.25">
      <c r="F223" s="1" t="s">
        <v>5</v>
      </c>
      <c r="G223" s="1">
        <v>4182</v>
      </c>
      <c r="H223" s="1" t="s">
        <v>227</v>
      </c>
    </row>
    <row r="224" spans="6:8" x14ac:dyDescent="0.25">
      <c r="F224" s="1" t="s">
        <v>5</v>
      </c>
      <c r="G224" s="1">
        <v>4191</v>
      </c>
      <c r="H224" s="1" t="s">
        <v>228</v>
      </c>
    </row>
    <row r="225" spans="6:8" x14ac:dyDescent="0.25">
      <c r="F225" s="1" t="s">
        <v>5</v>
      </c>
      <c r="G225" s="1">
        <v>4192</v>
      </c>
      <c r="H225" s="1" t="s">
        <v>229</v>
      </c>
    </row>
    <row r="226" spans="6:8" ht="12.75" x14ac:dyDescent="0.2">
      <c r="F226" s="1" t="s">
        <v>5</v>
      </c>
      <c r="G226" s="1">
        <v>4211</v>
      </c>
      <c r="H226" s="1" t="s">
        <v>220</v>
      </c>
    </row>
    <row r="227" spans="6:8" ht="12.75" x14ac:dyDescent="0.2">
      <c r="F227" s="1" t="s">
        <v>5</v>
      </c>
      <c r="G227" s="1">
        <v>4221</v>
      </c>
      <c r="H227" s="1" t="s">
        <v>230</v>
      </c>
    </row>
    <row r="228" spans="6:8" x14ac:dyDescent="0.25">
      <c r="F228" s="1" t="s">
        <v>5</v>
      </c>
      <c r="G228" s="1">
        <v>4231</v>
      </c>
      <c r="H228" s="1" t="s">
        <v>231</v>
      </c>
    </row>
    <row r="229" spans="6:8" ht="12.75" x14ac:dyDescent="0.2">
      <c r="F229" s="1" t="s">
        <v>5</v>
      </c>
      <c r="G229" s="1">
        <v>4241</v>
      </c>
      <c r="H229" s="1" t="s">
        <v>232</v>
      </c>
    </row>
    <row r="230" spans="6:8" ht="12.75" x14ac:dyDescent="0.2">
      <c r="F230" s="1" t="s">
        <v>5</v>
      </c>
      <c r="G230" s="1">
        <v>4251</v>
      </c>
      <c r="H230" s="1" t="s">
        <v>233</v>
      </c>
    </row>
    <row r="231" spans="6:8" x14ac:dyDescent="0.25">
      <c r="F231" s="1" t="s">
        <v>5</v>
      </c>
      <c r="G231" s="1">
        <v>4311</v>
      </c>
      <c r="H231" s="1" t="s">
        <v>234</v>
      </c>
    </row>
    <row r="232" spans="6:8" x14ac:dyDescent="0.25">
      <c r="F232" s="1" t="s">
        <v>5</v>
      </c>
      <c r="G232" s="1">
        <v>4321</v>
      </c>
      <c r="H232" s="1" t="s">
        <v>235</v>
      </c>
    </row>
    <row r="233" spans="6:8" x14ac:dyDescent="0.25">
      <c r="F233" s="1" t="s">
        <v>5</v>
      </c>
      <c r="G233" s="1">
        <v>4331</v>
      </c>
      <c r="H233" s="1" t="s">
        <v>236</v>
      </c>
    </row>
    <row r="234" spans="6:8" x14ac:dyDescent="0.25">
      <c r="F234" s="1" t="s">
        <v>5</v>
      </c>
      <c r="G234" s="1">
        <v>4341</v>
      </c>
      <c r="H234" s="1" t="s">
        <v>237</v>
      </c>
    </row>
    <row r="235" spans="6:8" ht="12.75" x14ac:dyDescent="0.2">
      <c r="F235" s="1" t="s">
        <v>5</v>
      </c>
      <c r="G235" s="1">
        <v>4361</v>
      </c>
      <c r="H235" s="1" t="s">
        <v>238</v>
      </c>
    </row>
    <row r="236" spans="6:8" ht="12.75" x14ac:dyDescent="0.2">
      <c r="F236" s="1" t="s">
        <v>5</v>
      </c>
      <c r="G236" s="1">
        <v>4381</v>
      </c>
      <c r="H236" s="1" t="s">
        <v>239</v>
      </c>
    </row>
    <row r="237" spans="6:8" ht="12.75" x14ac:dyDescent="0.2">
      <c r="F237" s="1" t="s">
        <v>5</v>
      </c>
      <c r="G237" s="1">
        <v>4391</v>
      </c>
      <c r="H237" s="1" t="s">
        <v>240</v>
      </c>
    </row>
    <row r="238" spans="6:8" ht="12.75" x14ac:dyDescent="0.2">
      <c r="F238" s="1" t="s">
        <v>5</v>
      </c>
      <c r="G238" s="1">
        <v>4411</v>
      </c>
      <c r="H238" s="1" t="s">
        <v>241</v>
      </c>
    </row>
    <row r="239" spans="6:8" ht="12.75" x14ac:dyDescent="0.2">
      <c r="F239" s="1" t="s">
        <v>5</v>
      </c>
      <c r="G239" s="1">
        <v>4412</v>
      </c>
      <c r="H239" s="1" t="s">
        <v>242</v>
      </c>
    </row>
    <row r="240" spans="6:8" ht="12.75" x14ac:dyDescent="0.2">
      <c r="F240" s="1" t="s">
        <v>5</v>
      </c>
      <c r="G240" s="1">
        <v>4419</v>
      </c>
      <c r="H240" s="1" t="s">
        <v>243</v>
      </c>
    </row>
    <row r="241" spans="6:8" x14ac:dyDescent="0.25">
      <c r="F241" s="1" t="s">
        <v>5</v>
      </c>
      <c r="G241" s="1">
        <v>4421</v>
      </c>
      <c r="H241" s="1" t="s">
        <v>244</v>
      </c>
    </row>
    <row r="242" spans="6:8" x14ac:dyDescent="0.25">
      <c r="F242" s="1" t="s">
        <v>5</v>
      </c>
      <c r="G242" s="1">
        <v>4430</v>
      </c>
      <c r="H242" s="1" t="s">
        <v>245</v>
      </c>
    </row>
    <row r="243" spans="6:8" x14ac:dyDescent="0.25">
      <c r="F243" s="1" t="s">
        <v>5</v>
      </c>
      <c r="G243" s="1">
        <v>4431</v>
      </c>
      <c r="H243" s="1" t="s">
        <v>245</v>
      </c>
    </row>
    <row r="244" spans="6:8" x14ac:dyDescent="0.25">
      <c r="F244" s="1" t="s">
        <v>5</v>
      </c>
      <c r="G244" s="1">
        <v>4441</v>
      </c>
      <c r="H244" s="1" t="s">
        <v>246</v>
      </c>
    </row>
    <row r="245" spans="6:8" ht="12.75" x14ac:dyDescent="0.2">
      <c r="F245" s="1" t="s">
        <v>5</v>
      </c>
      <c r="G245" s="1">
        <v>4451</v>
      </c>
      <c r="H245" s="1" t="s">
        <v>247</v>
      </c>
    </row>
    <row r="246" spans="6:8" ht="12.75" x14ac:dyDescent="0.2">
      <c r="F246" s="1" t="s">
        <v>5</v>
      </c>
      <c r="G246" s="1">
        <v>4461</v>
      </c>
      <c r="H246" s="1" t="s">
        <v>248</v>
      </c>
    </row>
    <row r="247" spans="6:8" x14ac:dyDescent="0.25">
      <c r="F247" s="1" t="s">
        <v>5</v>
      </c>
      <c r="G247" s="1">
        <v>4471</v>
      </c>
      <c r="H247" s="1" t="s">
        <v>249</v>
      </c>
    </row>
    <row r="248" spans="6:8" ht="12.75" x14ac:dyDescent="0.2">
      <c r="F248" s="1" t="s">
        <v>5</v>
      </c>
      <c r="G248" s="1">
        <v>4481</v>
      </c>
      <c r="H248" s="1" t="s">
        <v>250</v>
      </c>
    </row>
    <row r="249" spans="6:8" ht="12.75" x14ac:dyDescent="0.2">
      <c r="F249" s="1" t="s">
        <v>5</v>
      </c>
      <c r="G249" s="1">
        <v>4511</v>
      </c>
      <c r="H249" s="1" t="s">
        <v>251</v>
      </c>
    </row>
    <row r="250" spans="6:8" ht="12.75" x14ac:dyDescent="0.2">
      <c r="F250" s="1" t="s">
        <v>5</v>
      </c>
      <c r="G250" s="1">
        <v>4521</v>
      </c>
      <c r="H250" s="1" t="s">
        <v>252</v>
      </c>
    </row>
    <row r="251" spans="6:8" ht="12.75" x14ac:dyDescent="0.2">
      <c r="F251" s="1" t="s">
        <v>5</v>
      </c>
      <c r="G251" s="1">
        <v>4591</v>
      </c>
      <c r="H251" s="1" t="s">
        <v>253</v>
      </c>
    </row>
    <row r="252" spans="6:8" x14ac:dyDescent="0.25">
      <c r="F252" s="1" t="s">
        <v>5</v>
      </c>
      <c r="G252" s="1">
        <v>4611</v>
      </c>
      <c r="H252" s="1" t="s">
        <v>254</v>
      </c>
    </row>
    <row r="253" spans="6:8" x14ac:dyDescent="0.25">
      <c r="F253" s="1" t="s">
        <v>5</v>
      </c>
      <c r="G253" s="1">
        <v>4612</v>
      </c>
      <c r="H253" s="1" t="s">
        <v>255</v>
      </c>
    </row>
    <row r="254" spans="6:8" x14ac:dyDescent="0.25">
      <c r="F254" s="1" t="s">
        <v>5</v>
      </c>
      <c r="G254" s="1">
        <v>4621</v>
      </c>
      <c r="H254" s="1" t="s">
        <v>256</v>
      </c>
    </row>
    <row r="255" spans="6:8" x14ac:dyDescent="0.25">
      <c r="F255" s="1" t="s">
        <v>5</v>
      </c>
      <c r="G255" s="1">
        <v>4631</v>
      </c>
      <c r="H255" s="1" t="s">
        <v>257</v>
      </c>
    </row>
    <row r="256" spans="6:8" ht="12.75" x14ac:dyDescent="0.2">
      <c r="F256" s="1" t="s">
        <v>5</v>
      </c>
      <c r="G256" s="1">
        <v>4641</v>
      </c>
      <c r="H256" s="1" t="s">
        <v>258</v>
      </c>
    </row>
    <row r="257" spans="6:8" ht="12.75" x14ac:dyDescent="0.2">
      <c r="F257" s="1" t="s">
        <v>5</v>
      </c>
      <c r="G257" s="1">
        <v>4642</v>
      </c>
      <c r="H257" s="1" t="s">
        <v>259</v>
      </c>
    </row>
    <row r="258" spans="6:8" x14ac:dyDescent="0.25">
      <c r="F258" s="1" t="s">
        <v>5</v>
      </c>
      <c r="G258" s="1">
        <v>4651</v>
      </c>
      <c r="H258" s="1" t="s">
        <v>260</v>
      </c>
    </row>
    <row r="259" spans="6:8" x14ac:dyDescent="0.25">
      <c r="F259" s="1" t="s">
        <v>5</v>
      </c>
      <c r="G259" s="1">
        <v>4652</v>
      </c>
      <c r="H259" s="1" t="s">
        <v>261</v>
      </c>
    </row>
    <row r="260" spans="6:8" x14ac:dyDescent="0.25">
      <c r="F260" s="1" t="s">
        <v>5</v>
      </c>
      <c r="G260" s="1">
        <v>4711</v>
      </c>
      <c r="H260" s="1" t="s">
        <v>262</v>
      </c>
    </row>
    <row r="261" spans="6:8" ht="12.75" x14ac:dyDescent="0.2">
      <c r="F261" s="1" t="s">
        <v>5</v>
      </c>
      <c r="G261" s="1">
        <v>4811</v>
      </c>
      <c r="H261" s="1" t="s">
        <v>263</v>
      </c>
    </row>
    <row r="262" spans="6:8" ht="12.75" x14ac:dyDescent="0.2">
      <c r="F262" s="1" t="s">
        <v>5</v>
      </c>
      <c r="G262" s="1">
        <v>4821</v>
      </c>
      <c r="H262" s="1" t="s">
        <v>264</v>
      </c>
    </row>
    <row r="263" spans="6:8" ht="12.75" x14ac:dyDescent="0.2">
      <c r="F263" s="1" t="s">
        <v>5</v>
      </c>
      <c r="G263" s="1">
        <v>4831</v>
      </c>
      <c r="H263" s="1" t="s">
        <v>265</v>
      </c>
    </row>
    <row r="264" spans="6:8" ht="12.75" x14ac:dyDescent="0.2">
      <c r="F264" s="1" t="s">
        <v>5</v>
      </c>
      <c r="G264" s="1">
        <v>4841</v>
      </c>
      <c r="H264" s="1" t="s">
        <v>266</v>
      </c>
    </row>
    <row r="265" spans="6:8" ht="12.75" x14ac:dyDescent="0.2">
      <c r="F265" s="1" t="s">
        <v>5</v>
      </c>
      <c r="G265" s="1">
        <v>4851</v>
      </c>
      <c r="H265" s="1" t="s">
        <v>267</v>
      </c>
    </row>
    <row r="266" spans="6:8" ht="12.75" x14ac:dyDescent="0.2">
      <c r="F266" s="1" t="s">
        <v>5</v>
      </c>
      <c r="G266" s="1">
        <v>4921</v>
      </c>
      <c r="H266" s="1" t="s">
        <v>268</v>
      </c>
    </row>
    <row r="267" spans="6:8" ht="12.75" x14ac:dyDescent="0.2">
      <c r="F267" s="1" t="s">
        <v>5</v>
      </c>
      <c r="G267" s="1">
        <v>4931</v>
      </c>
      <c r="H267" s="1" t="s">
        <v>269</v>
      </c>
    </row>
    <row r="268" spans="6:8" x14ac:dyDescent="0.25">
      <c r="F268" s="1" t="s">
        <v>5</v>
      </c>
      <c r="G268" s="1">
        <v>5111</v>
      </c>
      <c r="H268" s="1" t="s">
        <v>270</v>
      </c>
    </row>
    <row r="269" spans="6:8" x14ac:dyDescent="0.25">
      <c r="F269" s="1" t="s">
        <v>5</v>
      </c>
      <c r="G269" s="1">
        <v>5121</v>
      </c>
      <c r="H269" s="1" t="s">
        <v>271</v>
      </c>
    </row>
    <row r="270" spans="6:8" x14ac:dyDescent="0.25">
      <c r="F270" s="1" t="s">
        <v>5</v>
      </c>
      <c r="G270" s="1">
        <v>5131</v>
      </c>
      <c r="H270" s="1" t="s">
        <v>272</v>
      </c>
    </row>
    <row r="271" spans="6:8" ht="12.75" x14ac:dyDescent="0.2">
      <c r="F271" s="1" t="s">
        <v>5</v>
      </c>
      <c r="G271" s="1">
        <v>5141</v>
      </c>
      <c r="H271" s="1" t="s">
        <v>273</v>
      </c>
    </row>
    <row r="272" spans="6:8" x14ac:dyDescent="0.25">
      <c r="F272" s="1" t="s">
        <v>5</v>
      </c>
      <c r="G272" s="1">
        <v>5151</v>
      </c>
      <c r="H272" s="1" t="s">
        <v>274</v>
      </c>
    </row>
    <row r="273" spans="6:8" x14ac:dyDescent="0.25">
      <c r="F273" s="1" t="s">
        <v>5</v>
      </c>
      <c r="G273" s="1">
        <v>5191</v>
      </c>
      <c r="H273" s="1" t="s">
        <v>275</v>
      </c>
    </row>
    <row r="274" spans="6:8" ht="12.75" x14ac:dyDescent="0.2">
      <c r="F274" s="1" t="s">
        <v>5</v>
      </c>
      <c r="G274" s="1">
        <v>5211</v>
      </c>
      <c r="H274" s="1" t="s">
        <v>276</v>
      </c>
    </row>
    <row r="275" spans="6:8" ht="12.75" x14ac:dyDescent="0.2">
      <c r="F275" s="1" t="s">
        <v>5</v>
      </c>
      <c r="G275" s="1">
        <v>5221</v>
      </c>
      <c r="H275" s="1" t="s">
        <v>277</v>
      </c>
    </row>
    <row r="276" spans="6:8" x14ac:dyDescent="0.25">
      <c r="F276" s="1" t="s">
        <v>5</v>
      </c>
      <c r="G276" s="1">
        <v>5231</v>
      </c>
      <c r="H276" s="1" t="s">
        <v>278</v>
      </c>
    </row>
    <row r="277" spans="6:8" ht="12.75" x14ac:dyDescent="0.2">
      <c r="F277" s="1" t="s">
        <v>5</v>
      </c>
      <c r="G277" s="1">
        <v>5291</v>
      </c>
      <c r="H277" s="1" t="s">
        <v>279</v>
      </c>
    </row>
    <row r="278" spans="6:8" x14ac:dyDescent="0.25">
      <c r="F278" s="1" t="s">
        <v>5</v>
      </c>
      <c r="G278" s="1">
        <v>5311</v>
      </c>
      <c r="H278" s="1" t="s">
        <v>280</v>
      </c>
    </row>
    <row r="279" spans="6:8" x14ac:dyDescent="0.25">
      <c r="F279" s="1" t="s">
        <v>5</v>
      </c>
      <c r="G279" s="1">
        <v>5321</v>
      </c>
      <c r="H279" s="1" t="s">
        <v>281</v>
      </c>
    </row>
    <row r="280" spans="6:8" x14ac:dyDescent="0.25">
      <c r="F280" s="1" t="s">
        <v>5</v>
      </c>
      <c r="G280" s="1">
        <v>5411</v>
      </c>
      <c r="H280" s="1" t="s">
        <v>282</v>
      </c>
    </row>
    <row r="281" spans="6:8" x14ac:dyDescent="0.25">
      <c r="F281" s="1" t="s">
        <v>5</v>
      </c>
      <c r="G281" s="1">
        <v>5412</v>
      </c>
      <c r="H281" s="1" t="s">
        <v>283</v>
      </c>
    </row>
    <row r="282" spans="6:8" x14ac:dyDescent="0.25">
      <c r="F282" s="1" t="s">
        <v>5</v>
      </c>
      <c r="G282" s="1">
        <v>5413</v>
      </c>
      <c r="H282" s="1" t="s">
        <v>284</v>
      </c>
    </row>
    <row r="283" spans="6:8" x14ac:dyDescent="0.25">
      <c r="F283" s="1" t="s">
        <v>5</v>
      </c>
      <c r="G283" s="1">
        <v>5421</v>
      </c>
      <c r="H283" s="1" t="s">
        <v>285</v>
      </c>
    </row>
    <row r="284" spans="6:8" x14ac:dyDescent="0.25">
      <c r="F284" s="1" t="s">
        <v>5</v>
      </c>
      <c r="G284" s="1">
        <v>5422</v>
      </c>
      <c r="H284" s="1" t="s">
        <v>286</v>
      </c>
    </row>
    <row r="285" spans="6:8" x14ac:dyDescent="0.25">
      <c r="F285" s="1" t="s">
        <v>5</v>
      </c>
      <c r="G285" s="1">
        <v>5423</v>
      </c>
      <c r="H285" s="1" t="s">
        <v>287</v>
      </c>
    </row>
    <row r="286" spans="6:8" ht="12.75" x14ac:dyDescent="0.2">
      <c r="F286" s="1" t="s">
        <v>5</v>
      </c>
      <c r="G286" s="1">
        <v>5431</v>
      </c>
      <c r="H286" s="1" t="s">
        <v>288</v>
      </c>
    </row>
    <row r="287" spans="6:8" ht="12.75" x14ac:dyDescent="0.2">
      <c r="F287" s="1" t="s">
        <v>5</v>
      </c>
      <c r="G287" s="1">
        <v>5441</v>
      </c>
      <c r="H287" s="1" t="s">
        <v>289</v>
      </c>
    </row>
    <row r="288" spans="6:8" ht="12.75" x14ac:dyDescent="0.2">
      <c r="F288" s="1" t="s">
        <v>5</v>
      </c>
      <c r="G288" s="1">
        <v>5451</v>
      </c>
      <c r="H288" s="1" t="s">
        <v>290</v>
      </c>
    </row>
    <row r="289" spans="6:8" ht="12.75" x14ac:dyDescent="0.2">
      <c r="F289" s="1" t="s">
        <v>5</v>
      </c>
      <c r="G289" s="1">
        <v>5491</v>
      </c>
      <c r="H289" s="1" t="s">
        <v>291</v>
      </c>
    </row>
    <row r="290" spans="6:8" ht="12.75" x14ac:dyDescent="0.2">
      <c r="F290" s="1" t="s">
        <v>5</v>
      </c>
      <c r="G290" s="1">
        <v>5511</v>
      </c>
      <c r="H290" s="1" t="s">
        <v>292</v>
      </c>
    </row>
    <row r="291" spans="6:8" ht="12.75" x14ac:dyDescent="0.2">
      <c r="F291" s="1" t="s">
        <v>5</v>
      </c>
      <c r="G291" s="1">
        <v>5611</v>
      </c>
      <c r="H291" s="1" t="s">
        <v>293</v>
      </c>
    </row>
    <row r="292" spans="6:8" ht="12.75" x14ac:dyDescent="0.2">
      <c r="F292" s="1" t="s">
        <v>5</v>
      </c>
      <c r="G292" s="1">
        <v>5621</v>
      </c>
      <c r="H292" s="1" t="s">
        <v>294</v>
      </c>
    </row>
    <row r="293" spans="6:8" x14ac:dyDescent="0.25">
      <c r="F293" s="1" t="s">
        <v>5</v>
      </c>
      <c r="G293" s="1">
        <v>5631</v>
      </c>
      <c r="H293" s="1" t="s">
        <v>295</v>
      </c>
    </row>
    <row r="294" spans="6:8" x14ac:dyDescent="0.25">
      <c r="F294" s="1" t="s">
        <v>5</v>
      </c>
      <c r="G294" s="1">
        <v>5641</v>
      </c>
      <c r="H294" s="1" t="s">
        <v>296</v>
      </c>
    </row>
    <row r="295" spans="6:8" x14ac:dyDescent="0.25">
      <c r="F295" s="1" t="s">
        <v>5</v>
      </c>
      <c r="G295" s="1">
        <v>5651</v>
      </c>
      <c r="H295" s="1" t="s">
        <v>297</v>
      </c>
    </row>
    <row r="296" spans="6:8" x14ac:dyDescent="0.25">
      <c r="F296" s="1" t="s">
        <v>5</v>
      </c>
      <c r="G296" s="1">
        <v>5661</v>
      </c>
      <c r="H296" s="1" t="s">
        <v>298</v>
      </c>
    </row>
    <row r="297" spans="6:8" x14ac:dyDescent="0.25">
      <c r="F297" s="1" t="s">
        <v>5</v>
      </c>
      <c r="G297" s="1">
        <v>5671</v>
      </c>
      <c r="H297" s="1" t="s">
        <v>299</v>
      </c>
    </row>
    <row r="298" spans="6:8" ht="12.75" x14ac:dyDescent="0.2">
      <c r="F298" s="1" t="s">
        <v>5</v>
      </c>
      <c r="G298" s="1">
        <v>5691</v>
      </c>
      <c r="H298" s="1" t="s">
        <v>300</v>
      </c>
    </row>
    <row r="299" spans="6:8" ht="12.75" x14ac:dyDescent="0.2">
      <c r="F299" s="1" t="s">
        <v>5</v>
      </c>
      <c r="G299" s="1">
        <v>5711</v>
      </c>
      <c r="H299" s="1" t="s">
        <v>301</v>
      </c>
    </row>
    <row r="300" spans="6:8" ht="12.75" x14ac:dyDescent="0.2">
      <c r="F300" s="1" t="s">
        <v>5</v>
      </c>
      <c r="G300" s="1">
        <v>5721</v>
      </c>
      <c r="H300" s="1" t="s">
        <v>302</v>
      </c>
    </row>
    <row r="301" spans="6:8" ht="12.75" x14ac:dyDescent="0.2">
      <c r="F301" s="1" t="s">
        <v>5</v>
      </c>
      <c r="G301" s="1">
        <v>5731</v>
      </c>
      <c r="H301" s="1" t="s">
        <v>303</v>
      </c>
    </row>
    <row r="302" spans="6:8" ht="12.75" x14ac:dyDescent="0.2">
      <c r="F302" s="1" t="s">
        <v>5</v>
      </c>
      <c r="G302" s="1">
        <v>5741</v>
      </c>
      <c r="H302" s="1" t="s">
        <v>304</v>
      </c>
    </row>
    <row r="303" spans="6:8" ht="12.75" x14ac:dyDescent="0.2">
      <c r="F303" s="1" t="s">
        <v>5</v>
      </c>
      <c r="G303" s="1">
        <v>5751</v>
      </c>
      <c r="H303" s="1" t="s">
        <v>305</v>
      </c>
    </row>
    <row r="304" spans="6:8" ht="12.75" x14ac:dyDescent="0.2">
      <c r="F304" s="1" t="s">
        <v>5</v>
      </c>
      <c r="G304" s="1">
        <v>5761</v>
      </c>
      <c r="H304" s="1" t="s">
        <v>306</v>
      </c>
    </row>
    <row r="305" spans="6:8" x14ac:dyDescent="0.25">
      <c r="F305" s="1" t="s">
        <v>5</v>
      </c>
      <c r="G305" s="1">
        <v>5771</v>
      </c>
      <c r="H305" s="1" t="s">
        <v>307</v>
      </c>
    </row>
    <row r="306" spans="6:8" x14ac:dyDescent="0.25">
      <c r="F306" s="1" t="s">
        <v>5</v>
      </c>
      <c r="G306" s="1">
        <v>5781</v>
      </c>
      <c r="H306" s="1" t="s">
        <v>308</v>
      </c>
    </row>
    <row r="307" spans="6:8" x14ac:dyDescent="0.25">
      <c r="F307" s="1" t="s">
        <v>5</v>
      </c>
      <c r="G307" s="1">
        <v>5791</v>
      </c>
      <c r="H307" s="1" t="s">
        <v>309</v>
      </c>
    </row>
    <row r="308" spans="6:8" x14ac:dyDescent="0.25">
      <c r="F308" s="1" t="s">
        <v>5</v>
      </c>
      <c r="G308" s="1">
        <v>5811</v>
      </c>
      <c r="H308" s="1" t="s">
        <v>310</v>
      </c>
    </row>
    <row r="309" spans="6:8" ht="12.75" x14ac:dyDescent="0.2">
      <c r="F309" s="1" t="s">
        <v>5</v>
      </c>
      <c r="G309" s="1">
        <v>5812</v>
      </c>
      <c r="H309" s="1" t="s">
        <v>311</v>
      </c>
    </row>
    <row r="310" spans="6:8" x14ac:dyDescent="0.25">
      <c r="F310" s="1" t="s">
        <v>5</v>
      </c>
      <c r="G310" s="1">
        <v>5821</v>
      </c>
      <c r="H310" s="1" t="s">
        <v>312</v>
      </c>
    </row>
    <row r="311" spans="6:8" ht="12.75" x14ac:dyDescent="0.2">
      <c r="F311" s="1" t="s">
        <v>5</v>
      </c>
      <c r="G311" s="1">
        <v>5822</v>
      </c>
      <c r="H311" s="1" t="s">
        <v>313</v>
      </c>
    </row>
    <row r="312" spans="6:8" x14ac:dyDescent="0.25">
      <c r="F312" s="1" t="s">
        <v>5</v>
      </c>
      <c r="G312" s="1">
        <v>5831</v>
      </c>
      <c r="H312" s="1" t="s">
        <v>314</v>
      </c>
    </row>
    <row r="313" spans="6:8" ht="12.75" x14ac:dyDescent="0.2">
      <c r="F313" s="1" t="s">
        <v>5</v>
      </c>
      <c r="G313" s="1">
        <v>5832</v>
      </c>
      <c r="H313" s="1" t="s">
        <v>315</v>
      </c>
    </row>
    <row r="314" spans="6:8" x14ac:dyDescent="0.25">
      <c r="F314" s="1" t="s">
        <v>5</v>
      </c>
      <c r="G314" s="1">
        <v>5891</v>
      </c>
      <c r="H314" s="1" t="s">
        <v>316</v>
      </c>
    </row>
    <row r="315" spans="6:8" ht="12.75" x14ac:dyDescent="0.2">
      <c r="F315" s="1" t="s">
        <v>5</v>
      </c>
      <c r="G315" s="1">
        <v>5892</v>
      </c>
      <c r="H315" s="1" t="s">
        <v>317</v>
      </c>
    </row>
    <row r="316" spans="6:8" ht="12.75" x14ac:dyDescent="0.2">
      <c r="F316" s="1" t="s">
        <v>5</v>
      </c>
      <c r="G316" s="1">
        <v>5911</v>
      </c>
      <c r="H316" s="1" t="s">
        <v>318</v>
      </c>
    </row>
    <row r="317" spans="6:8" ht="12.75" x14ac:dyDescent="0.2">
      <c r="F317" s="1" t="s">
        <v>5</v>
      </c>
      <c r="G317" s="1">
        <v>5921</v>
      </c>
      <c r="H317" s="1" t="s">
        <v>319</v>
      </c>
    </row>
    <row r="318" spans="6:8" ht="12.75" x14ac:dyDescent="0.2">
      <c r="F318" s="1" t="s">
        <v>5</v>
      </c>
      <c r="G318" s="1">
        <v>5931</v>
      </c>
      <c r="H318" s="1" t="s">
        <v>320</v>
      </c>
    </row>
    <row r="319" spans="6:8" ht="12.75" x14ac:dyDescent="0.2">
      <c r="F319" s="1" t="s">
        <v>5</v>
      </c>
      <c r="G319" s="1">
        <v>5941</v>
      </c>
      <c r="H319" s="1" t="s">
        <v>321</v>
      </c>
    </row>
    <row r="320" spans="6:8" ht="12.75" x14ac:dyDescent="0.2">
      <c r="F320" s="1" t="s">
        <v>5</v>
      </c>
      <c r="G320" s="1">
        <v>5951</v>
      </c>
      <c r="H320" s="1" t="s">
        <v>322</v>
      </c>
    </row>
    <row r="321" spans="6:8" ht="12.75" x14ac:dyDescent="0.2">
      <c r="F321" s="1" t="s">
        <v>5</v>
      </c>
      <c r="G321" s="1">
        <v>5961</v>
      </c>
      <c r="H321" s="1" t="s">
        <v>323</v>
      </c>
    </row>
    <row r="322" spans="6:8" x14ac:dyDescent="0.25">
      <c r="F322" s="1" t="s">
        <v>5</v>
      </c>
      <c r="G322" s="1">
        <v>5971</v>
      </c>
      <c r="H322" s="1" t="s">
        <v>324</v>
      </c>
    </row>
    <row r="323" spans="6:8" ht="12.75" x14ac:dyDescent="0.2">
      <c r="F323" s="1" t="s">
        <v>5</v>
      </c>
      <c r="G323" s="1">
        <v>5981</v>
      </c>
      <c r="H323" s="1" t="s">
        <v>325</v>
      </c>
    </row>
    <row r="324" spans="6:8" ht="12.75" x14ac:dyDescent="0.2">
      <c r="F324" s="1" t="s">
        <v>5</v>
      </c>
      <c r="G324" s="1">
        <v>5991</v>
      </c>
      <c r="H324" s="1" t="s">
        <v>326</v>
      </c>
    </row>
    <row r="325" spans="6:8" x14ac:dyDescent="0.25">
      <c r="F325" s="1" t="s">
        <v>5</v>
      </c>
      <c r="G325" s="1">
        <v>6111</v>
      </c>
      <c r="H325" s="1" t="s">
        <v>327</v>
      </c>
    </row>
    <row r="326" spans="6:8" x14ac:dyDescent="0.25">
      <c r="F326" s="1" t="s">
        <v>5</v>
      </c>
      <c r="G326" s="1">
        <v>6121</v>
      </c>
      <c r="H326" s="1" t="s">
        <v>328</v>
      </c>
    </row>
    <row r="327" spans="6:8" x14ac:dyDescent="0.25">
      <c r="F327" s="1" t="s">
        <v>5</v>
      </c>
      <c r="G327" s="1">
        <v>6131</v>
      </c>
      <c r="H327" s="1" t="s">
        <v>329</v>
      </c>
    </row>
    <row r="328" spans="6:8" x14ac:dyDescent="0.25">
      <c r="F328" s="1" t="s">
        <v>5</v>
      </c>
      <c r="G328" s="1">
        <v>6141</v>
      </c>
      <c r="H328" s="1" t="s">
        <v>330</v>
      </c>
    </row>
    <row r="329" spans="6:8" x14ac:dyDescent="0.25">
      <c r="F329" s="1" t="s">
        <v>5</v>
      </c>
      <c r="G329" s="1">
        <v>6151</v>
      </c>
      <c r="H329" s="1" t="s">
        <v>331</v>
      </c>
    </row>
    <row r="330" spans="6:8" ht="12.75" x14ac:dyDescent="0.2">
      <c r="F330" s="1" t="s">
        <v>5</v>
      </c>
      <c r="G330" s="1">
        <v>6171</v>
      </c>
      <c r="H330" s="1" t="s">
        <v>332</v>
      </c>
    </row>
    <row r="331" spans="6:8" ht="12.75" x14ac:dyDescent="0.2">
      <c r="F331" s="1" t="s">
        <v>5</v>
      </c>
      <c r="G331" s="1">
        <v>6191</v>
      </c>
      <c r="H331" s="1" t="s">
        <v>333</v>
      </c>
    </row>
    <row r="332" spans="6:8" x14ac:dyDescent="0.25">
      <c r="F332" s="1" t="s">
        <v>5</v>
      </c>
      <c r="G332" s="1">
        <v>6211</v>
      </c>
      <c r="H332" s="1" t="s">
        <v>327</v>
      </c>
    </row>
    <row r="333" spans="6:8" x14ac:dyDescent="0.25">
      <c r="F333" s="1" t="s">
        <v>5</v>
      </c>
      <c r="G333" s="1">
        <v>6221</v>
      </c>
      <c r="H333" s="1" t="s">
        <v>328</v>
      </c>
    </row>
    <row r="334" spans="6:8" x14ac:dyDescent="0.25">
      <c r="F334" s="1" t="s">
        <v>5</v>
      </c>
      <c r="G334" s="1">
        <v>6231</v>
      </c>
      <c r="H334" s="1" t="s">
        <v>329</v>
      </c>
    </row>
    <row r="335" spans="6:8" x14ac:dyDescent="0.25">
      <c r="F335" s="1" t="s">
        <v>5</v>
      </c>
      <c r="G335" s="1">
        <v>6241</v>
      </c>
      <c r="H335" s="1" t="s">
        <v>330</v>
      </c>
    </row>
    <row r="336" spans="6:8" x14ac:dyDescent="0.25">
      <c r="F336" s="1" t="s">
        <v>5</v>
      </c>
      <c r="G336" s="1">
        <v>6251</v>
      </c>
      <c r="H336" s="1" t="s">
        <v>331</v>
      </c>
    </row>
    <row r="337" spans="6:8" x14ac:dyDescent="0.25">
      <c r="F337" s="1" t="s">
        <v>5</v>
      </c>
      <c r="G337" s="1">
        <v>6261</v>
      </c>
      <c r="H337" s="1" t="s">
        <v>334</v>
      </c>
    </row>
    <row r="338" spans="6:8" ht="12.75" x14ac:dyDescent="0.2">
      <c r="F338" s="1" t="s">
        <v>5</v>
      </c>
      <c r="G338" s="1">
        <v>6271</v>
      </c>
      <c r="H338" s="1" t="s">
        <v>332</v>
      </c>
    </row>
    <row r="339" spans="6:8" ht="12.75" x14ac:dyDescent="0.2">
      <c r="F339" s="1" t="s">
        <v>5</v>
      </c>
      <c r="G339" s="1">
        <v>6291</v>
      </c>
      <c r="H339" s="1" t="s">
        <v>333</v>
      </c>
    </row>
    <row r="340" spans="6:8" x14ac:dyDescent="0.25">
      <c r="F340" s="1" t="s">
        <v>5</v>
      </c>
      <c r="G340" s="1">
        <v>6311</v>
      </c>
      <c r="H340" s="1" t="s">
        <v>335</v>
      </c>
    </row>
    <row r="341" spans="6:8" x14ac:dyDescent="0.25">
      <c r="F341" s="1" t="s">
        <v>5</v>
      </c>
      <c r="G341" s="1">
        <v>6321</v>
      </c>
      <c r="H341" s="1" t="s">
        <v>336</v>
      </c>
    </row>
    <row r="342" spans="6:8" x14ac:dyDescent="0.25">
      <c r="F342" s="1" t="s">
        <v>5</v>
      </c>
      <c r="G342" s="1">
        <v>7111</v>
      </c>
      <c r="H342" s="1" t="s">
        <v>337</v>
      </c>
    </row>
    <row r="343" spans="6:8" x14ac:dyDescent="0.25">
      <c r="F343" s="1" t="s">
        <v>5</v>
      </c>
      <c r="G343" s="1">
        <v>7119</v>
      </c>
      <c r="H343" s="1" t="s">
        <v>338</v>
      </c>
    </row>
    <row r="344" spans="6:8" x14ac:dyDescent="0.25">
      <c r="F344" s="1" t="s">
        <v>5</v>
      </c>
      <c r="G344" s="1">
        <v>7211</v>
      </c>
      <c r="H344" s="1" t="s">
        <v>339</v>
      </c>
    </row>
    <row r="345" spans="6:8" x14ac:dyDescent="0.25">
      <c r="F345" s="1" t="s">
        <v>5</v>
      </c>
      <c r="G345" s="1">
        <v>7221</v>
      </c>
      <c r="H345" s="1" t="s">
        <v>340</v>
      </c>
    </row>
    <row r="346" spans="6:8" x14ac:dyDescent="0.25">
      <c r="F346" s="1" t="s">
        <v>5</v>
      </c>
      <c r="G346" s="1">
        <v>7231</v>
      </c>
      <c r="H346" s="1" t="s">
        <v>341</v>
      </c>
    </row>
    <row r="347" spans="6:8" x14ac:dyDescent="0.25">
      <c r="F347" s="1" t="s">
        <v>5</v>
      </c>
      <c r="G347" s="1">
        <v>7241</v>
      </c>
      <c r="H347" s="1" t="s">
        <v>342</v>
      </c>
    </row>
    <row r="348" spans="6:8" x14ac:dyDescent="0.25">
      <c r="F348" s="1" t="s">
        <v>5</v>
      </c>
      <c r="G348" s="1">
        <v>7251</v>
      </c>
      <c r="H348" s="1" t="s">
        <v>343</v>
      </c>
    </row>
    <row r="349" spans="6:8" x14ac:dyDescent="0.25">
      <c r="F349" s="1" t="s">
        <v>5</v>
      </c>
      <c r="G349" s="1">
        <v>7261</v>
      </c>
      <c r="H349" s="1" t="s">
        <v>344</v>
      </c>
    </row>
    <row r="350" spans="6:8" x14ac:dyDescent="0.25">
      <c r="F350" s="1" t="s">
        <v>5</v>
      </c>
      <c r="G350" s="1">
        <v>7271</v>
      </c>
      <c r="H350" s="1" t="s">
        <v>345</v>
      </c>
    </row>
    <row r="351" spans="6:8" x14ac:dyDescent="0.25">
      <c r="F351" s="1" t="s">
        <v>5</v>
      </c>
      <c r="G351" s="1">
        <v>7281</v>
      </c>
      <c r="H351" s="1" t="s">
        <v>346</v>
      </c>
    </row>
    <row r="352" spans="6:8" x14ac:dyDescent="0.25">
      <c r="F352" s="1" t="s">
        <v>5</v>
      </c>
      <c r="G352" s="1">
        <v>7291</v>
      </c>
      <c r="H352" s="1" t="s">
        <v>347</v>
      </c>
    </row>
    <row r="353" spans="6:8" ht="12.75" x14ac:dyDescent="0.2">
      <c r="F353" s="1" t="s">
        <v>5</v>
      </c>
      <c r="G353" s="1">
        <v>7311</v>
      </c>
      <c r="H353" s="1" t="s">
        <v>348</v>
      </c>
    </row>
    <row r="354" spans="6:8" x14ac:dyDescent="0.25">
      <c r="F354" s="1" t="s">
        <v>5</v>
      </c>
      <c r="G354" s="1">
        <v>7321</v>
      </c>
      <c r="H354" s="1" t="s">
        <v>349</v>
      </c>
    </row>
    <row r="355" spans="6:8" x14ac:dyDescent="0.25">
      <c r="F355" s="1" t="s">
        <v>5</v>
      </c>
      <c r="G355" s="1">
        <v>7331</v>
      </c>
      <c r="H355" s="1" t="s">
        <v>350</v>
      </c>
    </row>
    <row r="356" spans="6:8" x14ac:dyDescent="0.25">
      <c r="F356" s="1" t="s">
        <v>5</v>
      </c>
      <c r="G356" s="1">
        <v>7341</v>
      </c>
      <c r="H356" s="1" t="s">
        <v>351</v>
      </c>
    </row>
    <row r="357" spans="6:8" x14ac:dyDescent="0.25">
      <c r="F357" s="1" t="s">
        <v>5</v>
      </c>
      <c r="G357" s="1">
        <v>7351</v>
      </c>
      <c r="H357" s="1" t="s">
        <v>352</v>
      </c>
    </row>
    <row r="358" spans="6:8" ht="12.75" x14ac:dyDescent="0.2">
      <c r="F358" s="1" t="s">
        <v>5</v>
      </c>
      <c r="G358" s="1">
        <v>7391</v>
      </c>
      <c r="H358" s="1" t="s">
        <v>353</v>
      </c>
    </row>
    <row r="359" spans="6:8" x14ac:dyDescent="0.25">
      <c r="F359" s="1" t="s">
        <v>5</v>
      </c>
      <c r="G359" s="1">
        <v>7411</v>
      </c>
      <c r="H359" s="1" t="s">
        <v>354</v>
      </c>
    </row>
    <row r="360" spans="6:8" x14ac:dyDescent="0.25">
      <c r="F360" s="1" t="s">
        <v>5</v>
      </c>
      <c r="G360" s="1">
        <v>7421</v>
      </c>
      <c r="H360" s="1" t="s">
        <v>355</v>
      </c>
    </row>
    <row r="361" spans="6:8" x14ac:dyDescent="0.25">
      <c r="F361" s="1" t="s">
        <v>5</v>
      </c>
      <c r="G361" s="1">
        <v>7431</v>
      </c>
      <c r="H361" s="1" t="s">
        <v>356</v>
      </c>
    </row>
    <row r="362" spans="6:8" x14ac:dyDescent="0.25">
      <c r="F362" s="1" t="s">
        <v>5</v>
      </c>
      <c r="G362" s="1">
        <v>7451</v>
      </c>
      <c r="H362" s="1" t="s">
        <v>357</v>
      </c>
    </row>
    <row r="363" spans="6:8" x14ac:dyDescent="0.25">
      <c r="F363" s="1" t="s">
        <v>5</v>
      </c>
      <c r="G363" s="1">
        <v>7461</v>
      </c>
      <c r="H363" s="1" t="s">
        <v>358</v>
      </c>
    </row>
    <row r="364" spans="6:8" x14ac:dyDescent="0.25">
      <c r="F364" s="1" t="s">
        <v>5</v>
      </c>
      <c r="G364" s="1">
        <v>7471</v>
      </c>
      <c r="H364" s="1" t="s">
        <v>359</v>
      </c>
    </row>
    <row r="365" spans="6:8" x14ac:dyDescent="0.25">
      <c r="F365" s="1" t="s">
        <v>5</v>
      </c>
      <c r="G365" s="1">
        <v>7481</v>
      </c>
      <c r="H365" s="1" t="s">
        <v>357</v>
      </c>
    </row>
    <row r="366" spans="6:8" x14ac:dyDescent="0.25">
      <c r="F366" s="1" t="s">
        <v>5</v>
      </c>
      <c r="G366" s="1">
        <v>7491</v>
      </c>
      <c r="H366" s="1" t="s">
        <v>358</v>
      </c>
    </row>
    <row r="367" spans="6:8" x14ac:dyDescent="0.25">
      <c r="F367" s="1" t="s">
        <v>5</v>
      </c>
      <c r="G367" s="1">
        <v>7511</v>
      </c>
      <c r="H367" s="1" t="s">
        <v>360</v>
      </c>
    </row>
    <row r="368" spans="6:8" x14ac:dyDescent="0.25">
      <c r="F368" s="1" t="s">
        <v>5</v>
      </c>
      <c r="G368" s="1">
        <v>7521</v>
      </c>
      <c r="H368" s="1" t="s">
        <v>361</v>
      </c>
    </row>
    <row r="369" spans="6:8" x14ac:dyDescent="0.25">
      <c r="F369" s="1" t="s">
        <v>5</v>
      </c>
      <c r="G369" s="1">
        <v>7531</v>
      </c>
      <c r="H369" s="1" t="s">
        <v>362</v>
      </c>
    </row>
    <row r="370" spans="6:8" x14ac:dyDescent="0.25">
      <c r="F370" s="1" t="s">
        <v>5</v>
      </c>
      <c r="G370" s="1">
        <v>7541</v>
      </c>
      <c r="H370" s="1" t="s">
        <v>363</v>
      </c>
    </row>
    <row r="371" spans="6:8" x14ac:dyDescent="0.25">
      <c r="F371" s="1" t="s">
        <v>5</v>
      </c>
      <c r="G371" s="1">
        <v>7551</v>
      </c>
      <c r="H371" s="1" t="s">
        <v>364</v>
      </c>
    </row>
    <row r="372" spans="6:8" x14ac:dyDescent="0.25">
      <c r="F372" s="1" t="s">
        <v>5</v>
      </c>
      <c r="G372" s="1">
        <v>7561</v>
      </c>
      <c r="H372" s="1" t="s">
        <v>365</v>
      </c>
    </row>
    <row r="373" spans="6:8" ht="12.75" x14ac:dyDescent="0.2">
      <c r="F373" s="1" t="s">
        <v>5</v>
      </c>
      <c r="G373" s="1">
        <v>7571</v>
      </c>
      <c r="H373" s="1" t="s">
        <v>366</v>
      </c>
    </row>
    <row r="374" spans="6:8" ht="12.75" x14ac:dyDescent="0.2">
      <c r="F374" s="1" t="s">
        <v>5</v>
      </c>
      <c r="G374" s="1">
        <v>7591</v>
      </c>
      <c r="H374" s="1" t="s">
        <v>367</v>
      </c>
    </row>
    <row r="375" spans="6:8" x14ac:dyDescent="0.25">
      <c r="F375" s="1" t="s">
        <v>5</v>
      </c>
      <c r="G375" s="1">
        <v>7611</v>
      </c>
      <c r="H375" s="1" t="s">
        <v>368</v>
      </c>
    </row>
    <row r="376" spans="6:8" ht="12.75" x14ac:dyDescent="0.2">
      <c r="F376" s="1" t="s">
        <v>5</v>
      </c>
      <c r="G376" s="1">
        <v>7612</v>
      </c>
      <c r="H376" s="1" t="s">
        <v>369</v>
      </c>
    </row>
    <row r="377" spans="6:8" x14ac:dyDescent="0.25">
      <c r="F377" s="1" t="s">
        <v>5</v>
      </c>
      <c r="G377" s="1">
        <v>7621</v>
      </c>
      <c r="H377" s="1" t="s">
        <v>370</v>
      </c>
    </row>
    <row r="378" spans="6:8" x14ac:dyDescent="0.25">
      <c r="F378" s="1" t="s">
        <v>5</v>
      </c>
      <c r="G378" s="1">
        <v>7911</v>
      </c>
      <c r="H378" s="1" t="s">
        <v>371</v>
      </c>
    </row>
    <row r="379" spans="6:8" x14ac:dyDescent="0.25">
      <c r="F379" s="1" t="s">
        <v>5</v>
      </c>
      <c r="G379" s="1">
        <v>7921</v>
      </c>
      <c r="H379" s="1" t="s">
        <v>372</v>
      </c>
    </row>
    <row r="380" spans="6:8" ht="12.75" x14ac:dyDescent="0.2">
      <c r="F380" s="1" t="s">
        <v>5</v>
      </c>
      <c r="G380" s="1">
        <v>7999</v>
      </c>
      <c r="H380" s="1" t="s">
        <v>373</v>
      </c>
    </row>
    <row r="381" spans="6:8" ht="12.75" x14ac:dyDescent="0.2">
      <c r="F381" s="1" t="s">
        <v>5</v>
      </c>
      <c r="G381" s="1">
        <v>8110</v>
      </c>
      <c r="H381" s="1" t="s">
        <v>374</v>
      </c>
    </row>
    <row r="382" spans="6:8" ht="12.75" x14ac:dyDescent="0.2">
      <c r="F382" s="1" t="s">
        <v>5</v>
      </c>
      <c r="G382" s="1">
        <v>8120</v>
      </c>
      <c r="H382" s="1" t="s">
        <v>375</v>
      </c>
    </row>
    <row r="383" spans="6:8" ht="12.75" x14ac:dyDescent="0.2">
      <c r="F383" s="1" t="s">
        <v>5</v>
      </c>
      <c r="G383" s="1">
        <v>8130</v>
      </c>
      <c r="H383" s="1" t="s">
        <v>376</v>
      </c>
    </row>
    <row r="384" spans="6:8" x14ac:dyDescent="0.25">
      <c r="F384" s="1" t="s">
        <v>5</v>
      </c>
      <c r="G384" s="1">
        <v>8140</v>
      </c>
      <c r="H384" s="1" t="s">
        <v>377</v>
      </c>
    </row>
    <row r="385" spans="6:8" x14ac:dyDescent="0.25">
      <c r="F385" s="1" t="s">
        <v>5</v>
      </c>
      <c r="G385" s="1">
        <v>8150</v>
      </c>
      <c r="H385" s="1" t="s">
        <v>378</v>
      </c>
    </row>
    <row r="386" spans="6:8" x14ac:dyDescent="0.25">
      <c r="F386" s="1" t="s">
        <v>5</v>
      </c>
      <c r="G386" s="1">
        <v>8160</v>
      </c>
      <c r="H386" s="1" t="s">
        <v>379</v>
      </c>
    </row>
    <row r="387" spans="6:8" x14ac:dyDescent="0.25">
      <c r="F387" s="1" t="s">
        <v>5</v>
      </c>
      <c r="G387" s="1">
        <v>8310</v>
      </c>
      <c r="H387" s="1" t="s">
        <v>380</v>
      </c>
    </row>
    <row r="388" spans="6:8" x14ac:dyDescent="0.25">
      <c r="F388" s="1" t="s">
        <v>5</v>
      </c>
      <c r="G388" s="1">
        <v>8320</v>
      </c>
      <c r="H388" s="1" t="s">
        <v>381</v>
      </c>
    </row>
    <row r="389" spans="6:8" ht="12.75" x14ac:dyDescent="0.2">
      <c r="F389" s="1" t="s">
        <v>5</v>
      </c>
      <c r="G389" s="1">
        <v>8330</v>
      </c>
      <c r="H389" s="1" t="s">
        <v>382</v>
      </c>
    </row>
    <row r="390" spans="6:8" x14ac:dyDescent="0.25">
      <c r="F390" s="1" t="s">
        <v>5</v>
      </c>
      <c r="G390" s="1">
        <v>8340</v>
      </c>
      <c r="H390" s="1" t="s">
        <v>383</v>
      </c>
    </row>
    <row r="391" spans="6:8" ht="12.75" x14ac:dyDescent="0.2">
      <c r="F391" s="1" t="s">
        <v>5</v>
      </c>
      <c r="G391" s="1">
        <v>8350</v>
      </c>
      <c r="H391" s="1" t="s">
        <v>384</v>
      </c>
    </row>
    <row r="392" spans="6:8" x14ac:dyDescent="0.25">
      <c r="F392" s="1" t="s">
        <v>5</v>
      </c>
      <c r="G392" s="1">
        <v>8510</v>
      </c>
      <c r="H392" s="1" t="s">
        <v>385</v>
      </c>
    </row>
    <row r="393" spans="6:8" x14ac:dyDescent="0.25">
      <c r="F393" s="1" t="s">
        <v>5</v>
      </c>
      <c r="G393" s="1">
        <v>8520</v>
      </c>
      <c r="H393" s="1" t="s">
        <v>386</v>
      </c>
    </row>
    <row r="394" spans="6:8" ht="12.75" x14ac:dyDescent="0.2">
      <c r="F394" s="1" t="s">
        <v>5</v>
      </c>
      <c r="G394" s="1">
        <v>8530</v>
      </c>
      <c r="H394" s="1" t="s">
        <v>387</v>
      </c>
    </row>
    <row r="395" spans="6:8" x14ac:dyDescent="0.25">
      <c r="F395" s="1" t="s">
        <v>5</v>
      </c>
      <c r="G395" s="1">
        <v>9111</v>
      </c>
      <c r="H395" s="1" t="s">
        <v>388</v>
      </c>
    </row>
    <row r="396" spans="6:8" x14ac:dyDescent="0.25">
      <c r="F396" s="1" t="s">
        <v>5</v>
      </c>
      <c r="G396" s="1">
        <v>9121</v>
      </c>
      <c r="H396" s="1" t="s">
        <v>389</v>
      </c>
    </row>
    <row r="397" spans="6:8" x14ac:dyDescent="0.25">
      <c r="F397" s="1" t="s">
        <v>5</v>
      </c>
      <c r="G397" s="1">
        <v>9131</v>
      </c>
      <c r="H397" s="1" t="s">
        <v>390</v>
      </c>
    </row>
    <row r="398" spans="6:8" x14ac:dyDescent="0.25">
      <c r="F398" s="1" t="s">
        <v>5</v>
      </c>
      <c r="G398" s="1">
        <v>9141</v>
      </c>
      <c r="H398" s="1" t="s">
        <v>391</v>
      </c>
    </row>
    <row r="399" spans="6:8" x14ac:dyDescent="0.25">
      <c r="F399" s="1" t="s">
        <v>5</v>
      </c>
      <c r="G399" s="1">
        <v>9151</v>
      </c>
      <c r="H399" s="1" t="s">
        <v>392</v>
      </c>
    </row>
    <row r="400" spans="6:8" x14ac:dyDescent="0.25">
      <c r="F400" s="1" t="s">
        <v>5</v>
      </c>
      <c r="G400" s="1">
        <v>9161</v>
      </c>
      <c r="H400" s="1" t="s">
        <v>393</v>
      </c>
    </row>
    <row r="401" spans="6:8" x14ac:dyDescent="0.25">
      <c r="F401" s="1" t="s">
        <v>5</v>
      </c>
      <c r="G401" s="1">
        <v>9171</v>
      </c>
      <c r="H401" s="1" t="s">
        <v>394</v>
      </c>
    </row>
    <row r="402" spans="6:8" x14ac:dyDescent="0.25">
      <c r="F402" s="1" t="s">
        <v>5</v>
      </c>
      <c r="G402" s="1">
        <v>9181</v>
      </c>
      <c r="H402" s="1" t="s">
        <v>395</v>
      </c>
    </row>
    <row r="403" spans="6:8" x14ac:dyDescent="0.25">
      <c r="F403" s="1" t="s">
        <v>5</v>
      </c>
      <c r="G403" s="1">
        <v>9211</v>
      </c>
      <c r="H403" s="1" t="s">
        <v>396</v>
      </c>
    </row>
    <row r="404" spans="6:8" x14ac:dyDescent="0.25">
      <c r="F404" s="1" t="s">
        <v>5</v>
      </c>
      <c r="G404" s="1">
        <v>9221</v>
      </c>
      <c r="H404" s="1" t="s">
        <v>397</v>
      </c>
    </row>
    <row r="405" spans="6:8" ht="12.75" x14ac:dyDescent="0.2">
      <c r="F405" s="1" t="s">
        <v>5</v>
      </c>
      <c r="G405" s="1">
        <v>9231</v>
      </c>
      <c r="H405" s="1" t="s">
        <v>398</v>
      </c>
    </row>
    <row r="406" spans="6:8" x14ac:dyDescent="0.25">
      <c r="F406" s="1" t="s">
        <v>5</v>
      </c>
      <c r="G406" s="1">
        <v>9241</v>
      </c>
      <c r="H406" s="1" t="s">
        <v>399</v>
      </c>
    </row>
    <row r="407" spans="6:8" ht="12.75" x14ac:dyDescent="0.2">
      <c r="F407" s="1" t="s">
        <v>5</v>
      </c>
      <c r="G407" s="1">
        <v>9251</v>
      </c>
      <c r="H407" s="1" t="s">
        <v>400</v>
      </c>
    </row>
    <row r="408" spans="6:8" ht="12.75" x14ac:dyDescent="0.2">
      <c r="F408" s="1" t="s">
        <v>5</v>
      </c>
      <c r="G408" s="1">
        <v>9261</v>
      </c>
      <c r="H408" s="1" t="s">
        <v>401</v>
      </c>
    </row>
    <row r="409" spans="6:8" x14ac:dyDescent="0.25">
      <c r="F409" s="1" t="s">
        <v>5</v>
      </c>
      <c r="G409" s="1">
        <v>9271</v>
      </c>
      <c r="H409" s="1" t="s">
        <v>402</v>
      </c>
    </row>
    <row r="410" spans="6:8" ht="12.75" x14ac:dyDescent="0.2">
      <c r="F410" s="1" t="s">
        <v>5</v>
      </c>
      <c r="G410" s="1">
        <v>9281</v>
      </c>
      <c r="H410" s="1" t="s">
        <v>403</v>
      </c>
    </row>
    <row r="411" spans="6:8" x14ac:dyDescent="0.25">
      <c r="F411" s="1" t="s">
        <v>5</v>
      </c>
      <c r="G411" s="1">
        <v>9311</v>
      </c>
      <c r="H411" s="1" t="s">
        <v>404</v>
      </c>
    </row>
    <row r="412" spans="6:8" x14ac:dyDescent="0.25">
      <c r="F412" s="1" t="s">
        <v>5</v>
      </c>
      <c r="G412" s="1">
        <v>9321</v>
      </c>
      <c r="H412" s="1" t="s">
        <v>405</v>
      </c>
    </row>
    <row r="413" spans="6:8" x14ac:dyDescent="0.25">
      <c r="F413" s="1" t="s">
        <v>5</v>
      </c>
      <c r="G413" s="1">
        <v>9411</v>
      </c>
      <c r="H413" s="1" t="s">
        <v>406</v>
      </c>
    </row>
    <row r="414" spans="6:8" x14ac:dyDescent="0.25">
      <c r="F414" s="1" t="s">
        <v>5</v>
      </c>
      <c r="G414" s="1">
        <v>9421</v>
      </c>
      <c r="H414" s="1" t="s">
        <v>407</v>
      </c>
    </row>
    <row r="415" spans="6:8" ht="12.75" x14ac:dyDescent="0.2">
      <c r="F415" s="1" t="s">
        <v>5</v>
      </c>
      <c r="G415" s="1">
        <v>9511</v>
      </c>
      <c r="H415" s="1" t="s">
        <v>408</v>
      </c>
    </row>
    <row r="416" spans="6:8" ht="12.75" x14ac:dyDescent="0.2">
      <c r="F416" s="1" t="s">
        <v>5</v>
      </c>
      <c r="G416" s="1">
        <v>9611</v>
      </c>
      <c r="H416" s="1" t="s">
        <v>409</v>
      </c>
    </row>
    <row r="417" spans="6:8" ht="12.75" x14ac:dyDescent="0.2">
      <c r="F417" s="1" t="s">
        <v>5</v>
      </c>
      <c r="G417" s="1">
        <v>9621</v>
      </c>
      <c r="H417" s="1" t="s">
        <v>410</v>
      </c>
    </row>
    <row r="418" spans="6:8" ht="12.75" x14ac:dyDescent="0.2">
      <c r="F418" s="1" t="s">
        <v>5</v>
      </c>
      <c r="G418" s="1">
        <v>9911</v>
      </c>
      <c r="H418" s="1" t="s">
        <v>411</v>
      </c>
    </row>
    <row r="419" spans="6:8" x14ac:dyDescent="0.25">
      <c r="F419" s="1" t="s">
        <v>5</v>
      </c>
      <c r="G419" s="1">
        <v>9912</v>
      </c>
      <c r="H419" s="1" t="s">
        <v>412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Fracc_XXXIII ENE-MAR 2016</vt:lpstr>
      <vt:lpstr>Fracc_XXXIII ENE-JUN 2016</vt:lpstr>
      <vt:lpstr>Fracc_XXXIII ENE-SEP 2016</vt:lpstr>
      <vt:lpstr>Fracc_XXXIII ENE-DIC 2016</vt:lpstr>
      <vt:lpstr>Fracc_XXXIII ENE-MAZ 2017</vt:lpstr>
      <vt:lpstr>Fracc_XXXIII ENE-JUN 2017</vt:lpstr>
      <vt:lpstr>Fracc_XXXIII ENE-SEP 2017</vt:lpstr>
      <vt:lpstr>Hoja1 (2)</vt:lpstr>
      <vt:lpstr>'Fracc_XXXIII ENE-MAR 2016'!Títulos_a_imprimir</vt:lpstr>
      <vt:lpstr>'Fracc_XXXIII ENE-SEP 2017'!Títulos_a_imprimir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Escudero</dc:creator>
  <cp:lastModifiedBy>ADRIANA VEGA</cp:lastModifiedBy>
  <cp:lastPrinted>2016-07-15T21:57:42Z</cp:lastPrinted>
  <dcterms:created xsi:type="dcterms:W3CDTF">2016-07-14T22:30:32Z</dcterms:created>
  <dcterms:modified xsi:type="dcterms:W3CDTF">2018-01-31T21:37:09Z</dcterms:modified>
</cp:coreProperties>
</file>